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90" windowHeight="15900"/>
  </bookViews>
  <sheets>
    <sheet name=" Festo VPLE18-M5H" sheetId="1" r:id="rId1"/>
  </sheets>
  <calcPr calcId="145621"/>
</workbook>
</file>

<file path=xl/calcChain.xml><?xml version="1.0" encoding="utf-8"?>
<calcChain xmlns="http://schemas.openxmlformats.org/spreadsheetml/2006/main">
  <c r="C8" i="1" l="1"/>
  <c r="C6" i="1"/>
  <c r="C9" i="1" s="1"/>
  <c r="C12" i="1" s="1"/>
  <c r="C13" i="1" l="1"/>
  <c r="C14" i="1"/>
  <c r="C15" i="1" s="1"/>
</calcChain>
</file>

<file path=xl/sharedStrings.xml><?xml version="1.0" encoding="utf-8"?>
<sst xmlns="http://schemas.openxmlformats.org/spreadsheetml/2006/main" count="48" uniqueCount="46">
  <si>
    <t>q</t>
  </si>
  <si>
    <t>R</t>
  </si>
  <si>
    <t>http://www.swagelok.com/downloads/webcatalogs/EN/MS-06-84.PDF</t>
  </si>
  <si>
    <t>subsonic?</t>
  </si>
  <si>
    <t>Formulae</t>
  </si>
  <si>
    <t>Specifications</t>
  </si>
  <si>
    <t>http://www.team358.org/files/pneumatic/FestoFIRST_Instructions.pdf</t>
  </si>
  <si>
    <t>Variable</t>
  </si>
  <si>
    <t>Value</t>
  </si>
  <si>
    <t>Units</t>
  </si>
  <si>
    <t>Assumptions</t>
  </si>
  <si>
    <t>Same standard flow specifications as the given formula</t>
  </si>
  <si>
    <r>
      <rPr>
        <i/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2</t>
    </r>
  </si>
  <si>
    <r>
      <rPr>
        <i/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"/>
        <family val="2"/>
        <scheme val="minor"/>
      </rPr>
      <t>1</t>
    </r>
    <r>
      <rPr>
        <i/>
        <vertAlign val="subscript"/>
        <sz val="12"/>
        <color theme="1"/>
        <rFont val="Calibri"/>
        <family val="2"/>
        <scheme val="minor"/>
      </rPr>
      <t>g</t>
    </r>
  </si>
  <si>
    <r>
      <rPr>
        <i/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"/>
        <family val="2"/>
        <scheme val="minor"/>
      </rPr>
      <t>1</t>
    </r>
    <r>
      <rPr>
        <i/>
        <vertAlign val="subscript"/>
        <sz val="12"/>
        <color theme="1"/>
        <rFont val="Calibri"/>
        <family val="2"/>
        <scheme val="minor"/>
      </rPr>
      <t>a</t>
    </r>
  </si>
  <si>
    <r>
      <rPr>
        <i/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"/>
        <family val="2"/>
        <scheme val="minor"/>
      </rPr>
      <t>2</t>
    </r>
    <r>
      <rPr>
        <i/>
        <vertAlign val="subscript"/>
        <sz val="12"/>
        <color theme="1"/>
        <rFont val="Calibri"/>
        <family val="2"/>
        <scheme val="minor"/>
      </rPr>
      <t>g</t>
    </r>
  </si>
  <si>
    <r>
      <rPr>
        <i/>
        <sz val="12"/>
        <color theme="1"/>
        <rFont val="Calibri"/>
        <family val="2"/>
        <scheme val="minor"/>
      </rPr>
      <t>p</t>
    </r>
    <r>
      <rPr>
        <vertAlign val="subscript"/>
        <sz val="12"/>
        <color theme="1"/>
        <rFont val="Calibri"/>
        <family val="2"/>
        <scheme val="minor"/>
      </rPr>
      <t>2</t>
    </r>
    <r>
      <rPr>
        <i/>
        <vertAlign val="subscript"/>
        <sz val="12"/>
        <color theme="1"/>
        <rFont val="Calibri"/>
        <family val="2"/>
        <scheme val="minor"/>
      </rPr>
      <t>a</t>
    </r>
  </si>
  <si>
    <r>
      <t>Δ</t>
    </r>
    <r>
      <rPr>
        <i/>
        <sz val="12"/>
        <color theme="1"/>
        <rFont val="Calibri"/>
        <family val="2"/>
        <scheme val="minor"/>
      </rPr>
      <t>p</t>
    </r>
  </si>
  <si>
    <r>
      <t>lb/in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</si>
  <si>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i/>
        <sz val="12"/>
        <color theme="1"/>
        <rFont val="Calibri"/>
        <family val="2"/>
        <scheme val="minor"/>
      </rPr>
      <t>C</t>
    </r>
    <r>
      <rPr>
        <i/>
        <vertAlign val="subscript"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"/>
        <family val="2"/>
        <scheme val="minor"/>
      </rPr>
      <t>_subsonic</t>
    </r>
  </si>
  <si>
    <r>
      <rPr>
        <i/>
        <sz val="12"/>
        <color theme="1"/>
        <rFont val="Calibri"/>
        <family val="2"/>
        <scheme val="minor"/>
      </rPr>
      <t>C</t>
    </r>
    <r>
      <rPr>
        <i/>
        <vertAlign val="subscript"/>
        <sz val="12"/>
        <color theme="1"/>
        <rFont val="Calibri"/>
        <family val="2"/>
        <scheme val="minor"/>
      </rPr>
      <t>v</t>
    </r>
    <r>
      <rPr>
        <vertAlign val="subscript"/>
        <sz val="12"/>
        <color theme="1"/>
        <rFont val="Calibri"/>
        <family val="2"/>
        <scheme val="minor"/>
      </rPr>
      <t>_critical</t>
    </r>
  </si>
  <si>
    <r>
      <rPr>
        <i/>
        <sz val="12"/>
        <color theme="1"/>
        <rFont val="Calibri"/>
        <family val="2"/>
        <scheme val="minor"/>
      </rPr>
      <t>T</t>
    </r>
    <r>
      <rPr>
        <vertAlign val="subscript"/>
        <sz val="12"/>
        <color theme="1"/>
        <rFont val="Calibri"/>
        <family val="2"/>
        <scheme val="minor"/>
      </rPr>
      <t>1</t>
    </r>
  </si>
  <si>
    <r>
      <t>G</t>
    </r>
    <r>
      <rPr>
        <i/>
        <vertAlign val="subscript"/>
        <sz val="12"/>
        <color theme="1"/>
        <rFont val="Calibri"/>
        <family val="2"/>
        <scheme val="minor"/>
      </rPr>
      <t>g</t>
    </r>
  </si>
  <si>
    <t>Calculate the flow coefficient of a Festo VPLE18-M5H-4/2-1/4 valve:</t>
  </si>
  <si>
    <t>Fluid is air at RTP</t>
  </si>
  <si>
    <r>
      <rPr>
        <i/>
        <sz val="12"/>
        <color theme="1"/>
        <rFont val="Calibri"/>
        <family val="2"/>
        <scheme val="minor"/>
      </rPr>
      <t>C</t>
    </r>
    <r>
      <rPr>
        <i/>
        <vertAlign val="subscript"/>
        <sz val="12"/>
        <color theme="1"/>
        <rFont val="Calibri"/>
        <family val="2"/>
        <scheme val="minor"/>
      </rPr>
      <t>v</t>
    </r>
  </si>
  <si>
    <r>
      <t>Maximum pressure available in FRC (</t>
    </r>
    <r>
      <rPr>
        <i/>
        <sz val="12"/>
        <color theme="1"/>
        <rFont val="Calibri"/>
        <family val="2"/>
        <scheme val="minor"/>
      </rPr>
      <t>least</t>
    </r>
    <r>
      <rPr>
        <sz val="12"/>
        <color theme="1"/>
        <rFont val="Calibri"/>
        <family val="2"/>
        <scheme val="minor"/>
      </rPr>
      <t xml:space="preserve"> restrictive)</t>
    </r>
  </si>
  <si>
    <r>
      <t>gauge lb/in</t>
    </r>
    <r>
      <rPr>
        <vertAlign val="superscript"/>
        <sz val="12"/>
        <color theme="1"/>
        <rFont val="Calibri"/>
        <family val="2"/>
        <scheme val="minor"/>
      </rPr>
      <t>2</t>
    </r>
  </si>
  <si>
    <r>
      <t>absolute lb/in</t>
    </r>
    <r>
      <rPr>
        <vertAlign val="superscript"/>
        <sz val="12"/>
        <color theme="1"/>
        <rFont val="Calibri"/>
        <family val="2"/>
        <scheme val="minor"/>
      </rPr>
      <t>2</t>
    </r>
  </si>
  <si>
    <r>
      <t>standard ft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/min</t>
    </r>
  </si>
  <si>
    <t>Name</t>
  </si>
  <si>
    <t>Unit constant</t>
  </si>
  <si>
    <t>Flow</t>
  </si>
  <si>
    <t>Inlet pressure (gauge)</t>
  </si>
  <si>
    <t>Inlet pressure (absolute)</t>
  </si>
  <si>
    <t>Outlet pressure (gauge)</t>
  </si>
  <si>
    <t>Outlet pressure (absolute)</t>
  </si>
  <si>
    <t>Pressure drop</t>
  </si>
  <si>
    <t>Fluid temperature</t>
  </si>
  <si>
    <t>Fluid is at room temperature (25°C)</t>
  </si>
  <si>
    <t>Outlet is at room pressure (1 atmosphere at sea level)</t>
  </si>
  <si>
    <t>Specific gravity of fluid</t>
  </si>
  <si>
    <t>Flow coefficient (subsonic case)</t>
  </si>
  <si>
    <t>Flow coefficient (critical case)</t>
  </si>
  <si>
    <t>Test for case</t>
  </si>
  <si>
    <t>Flow 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</si>
</sst>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00"/>
  </numFmts>
  <fonts count="9" x14ac:knownFonts="1">
    <font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quotePrefix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8" fillId="0" borderId="0" xfId="1" applyFont="1"/>
    <xf numFmtId="171" fontId="0" fillId="0" borderId="0" xfId="0" applyNumberFormat="1" applyFont="1"/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eam358.org/files/pneumatic/FestoFIRST_Instructions.pdf" TargetMode="External"/><Relationship Id="rId1" Type="http://schemas.openxmlformats.org/officeDocument/2006/relationships/hyperlink" Target="http://www.swagelok.com/downloads/webcatalogs/EN/MS-06-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.75" x14ac:dyDescent="0.25"/>
  <cols>
    <col min="1" max="1" width="26.75" style="2" customWidth="1"/>
    <col min="2" max="2" width="12" style="2" customWidth="1"/>
    <col min="3" max="3" width="12.375" style="2" customWidth="1"/>
    <col min="4" max="4" width="14.375" style="2" bestFit="1" customWidth="1"/>
    <col min="5" max="5" width="46.875" style="2" bestFit="1" customWidth="1"/>
    <col min="6" max="16384" width="9" style="2"/>
  </cols>
  <sheetData>
    <row r="1" spans="1:5" x14ac:dyDescent="0.25">
      <c r="A1" s="1" t="s">
        <v>23</v>
      </c>
    </row>
    <row r="2" spans="1:5" s="3" customFormat="1" x14ac:dyDescent="0.25">
      <c r="A2" s="3" t="s">
        <v>30</v>
      </c>
      <c r="B2" s="3" t="s">
        <v>7</v>
      </c>
      <c r="C2" s="3" t="s">
        <v>8</v>
      </c>
      <c r="D2" s="3" t="s">
        <v>9</v>
      </c>
      <c r="E2" s="3" t="s">
        <v>10</v>
      </c>
    </row>
    <row r="3" spans="1:5" ht="18.75" x14ac:dyDescent="0.35">
      <c r="A3" s="2" t="s">
        <v>31</v>
      </c>
      <c r="B3" s="2" t="s">
        <v>12</v>
      </c>
      <c r="C3" s="6">
        <v>22.67</v>
      </c>
    </row>
    <row r="4" spans="1:5" ht="18" x14ac:dyDescent="0.25">
      <c r="A4" s="2" t="s">
        <v>32</v>
      </c>
      <c r="B4" s="4" t="s">
        <v>0</v>
      </c>
      <c r="C4" s="6">
        <v>14</v>
      </c>
      <c r="D4" s="2" t="s">
        <v>29</v>
      </c>
      <c r="E4" s="2" t="s">
        <v>11</v>
      </c>
    </row>
    <row r="5" spans="1:5" ht="19.5" x14ac:dyDescent="0.35">
      <c r="A5" s="2" t="s">
        <v>33</v>
      </c>
      <c r="B5" s="2" t="s">
        <v>13</v>
      </c>
      <c r="C5" s="6">
        <v>60</v>
      </c>
      <c r="D5" s="2" t="s">
        <v>27</v>
      </c>
      <c r="E5" s="2" t="s">
        <v>26</v>
      </c>
    </row>
    <row r="6" spans="1:5" ht="19.5" x14ac:dyDescent="0.35">
      <c r="A6" s="2" t="s">
        <v>34</v>
      </c>
      <c r="B6" s="2" t="s">
        <v>14</v>
      </c>
      <c r="C6" s="6">
        <f>14.6959488+$C$5</f>
        <v>74.695948799999996</v>
      </c>
      <c r="D6" s="2" t="s">
        <v>28</v>
      </c>
    </row>
    <row r="7" spans="1:5" ht="19.5" x14ac:dyDescent="0.35">
      <c r="A7" s="2" t="s">
        <v>35</v>
      </c>
      <c r="B7" s="2" t="s">
        <v>15</v>
      </c>
      <c r="C7" s="6">
        <v>0</v>
      </c>
      <c r="D7" s="2" t="s">
        <v>27</v>
      </c>
    </row>
    <row r="8" spans="1:5" ht="19.5" x14ac:dyDescent="0.35">
      <c r="A8" s="2" t="s">
        <v>36</v>
      </c>
      <c r="B8" s="2" t="s">
        <v>16</v>
      </c>
      <c r="C8" s="6">
        <f>14.6959488+$C$7</f>
        <v>14.6959488</v>
      </c>
      <c r="D8" s="2" t="s">
        <v>28</v>
      </c>
      <c r="E8" s="2" t="s">
        <v>40</v>
      </c>
    </row>
    <row r="9" spans="1:5" ht="18" x14ac:dyDescent="0.25">
      <c r="A9" s="2" t="s">
        <v>37</v>
      </c>
      <c r="B9" s="2" t="s">
        <v>17</v>
      </c>
      <c r="C9" s="6">
        <f>$C$6-$C$8</f>
        <v>60</v>
      </c>
      <c r="D9" s="2" t="s">
        <v>18</v>
      </c>
    </row>
    <row r="10" spans="1:5" ht="18.75" x14ac:dyDescent="0.35">
      <c r="A10" s="2" t="s">
        <v>38</v>
      </c>
      <c r="B10" s="2" t="s">
        <v>21</v>
      </c>
      <c r="C10" s="6">
        <v>536.66999999999996</v>
      </c>
      <c r="D10" s="2" t="s">
        <v>1</v>
      </c>
      <c r="E10" s="2" t="s">
        <v>39</v>
      </c>
    </row>
    <row r="11" spans="1:5" ht="18.75" x14ac:dyDescent="0.35">
      <c r="A11" s="2" t="s">
        <v>41</v>
      </c>
      <c r="B11" s="4" t="s">
        <v>22</v>
      </c>
      <c r="C11" s="6">
        <v>1</v>
      </c>
      <c r="E11" s="2" t="s">
        <v>24</v>
      </c>
    </row>
    <row r="12" spans="1:5" ht="18.75" x14ac:dyDescent="0.35">
      <c r="A12" s="2" t="s">
        <v>42</v>
      </c>
      <c r="B12" s="2" t="s">
        <v>19</v>
      </c>
      <c r="C12" s="6">
        <f>($C$4*SQRT($C$6*$C$11*$C$10))/((1-(2*$C$9/(3*$C$6)))*$C$3*$C$6*SQRT($C$9))</f>
        <v>0.46007041378450425</v>
      </c>
    </row>
    <row r="13" spans="1:5" ht="18.75" x14ac:dyDescent="0.35">
      <c r="A13" s="2" t="s">
        <v>43</v>
      </c>
      <c r="B13" s="2" t="s">
        <v>20</v>
      </c>
      <c r="C13" s="6">
        <f>($C$4*SQRT($C$11*$C$10))/(0.471*$C$3*$C$6)</f>
        <v>0.40664198782556743</v>
      </c>
    </row>
    <row r="14" spans="1:5" x14ac:dyDescent="0.25">
      <c r="A14" s="2" t="s">
        <v>44</v>
      </c>
      <c r="B14" s="2" t="s">
        <v>3</v>
      </c>
      <c r="C14" s="2" t="b">
        <f>$C$8&gt;$C$6/2</f>
        <v>0</v>
      </c>
    </row>
    <row r="15" spans="1:5" ht="18.75" x14ac:dyDescent="0.35">
      <c r="A15" s="2" t="s">
        <v>45</v>
      </c>
      <c r="B15" s="4" t="s">
        <v>25</v>
      </c>
      <c r="C15" s="6">
        <f>IF($C$14,$C$12,$C$13)</f>
        <v>0.40664198782556743</v>
      </c>
    </row>
    <row r="16" spans="1:5" x14ac:dyDescent="0.25">
      <c r="A16" s="2" t="s">
        <v>4</v>
      </c>
      <c r="B16" s="5" t="s">
        <v>2</v>
      </c>
    </row>
    <row r="17" spans="1:2" x14ac:dyDescent="0.25">
      <c r="A17" s="2" t="s">
        <v>5</v>
      </c>
      <c r="B17" s="5" t="s">
        <v>6</v>
      </c>
    </row>
  </sheetData>
  <hyperlinks>
    <hyperlink ref="B16" r:id="rId1"/>
    <hyperlink ref="B1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Festo VPLE18-M5H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Festo VPLE18-M5H Flow Calculation</dc:title>
  <dc:creator>Tristan Lall</dc:creator>
  <dc:description>Licence: CC-BY 3.0 Unported_x000d_
Warranty: None</dc:description>
  <cp:lastModifiedBy>Tristan Lall</cp:lastModifiedBy>
  <dcterms:created xsi:type="dcterms:W3CDTF">2013-02-14T06:20:31Z</dcterms:created>
  <dcterms:modified xsi:type="dcterms:W3CDTF">2013-02-14T07:08:50Z</dcterms:modified>
</cp:coreProperties>
</file>