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035" windowHeight="92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Mark Kramarczyk</author>
  </authors>
  <commentList>
    <comment ref="C30" authorId="0">
      <text>
        <r>
          <rPr>
            <b/>
            <sz val="8"/>
            <rFont val="Tahoma"/>
            <family val="0"/>
          </rPr>
          <t>Yes, Paul, people do actually read this.</t>
        </r>
      </text>
    </comment>
  </commentList>
</comments>
</file>

<file path=xl/sharedStrings.xml><?xml version="1.0" encoding="utf-8"?>
<sst xmlns="http://schemas.openxmlformats.org/spreadsheetml/2006/main" count="61" uniqueCount="48">
  <si>
    <t>in</t>
  </si>
  <si>
    <t>lbf</t>
  </si>
  <si>
    <t xml:space="preserve">Arm Length, l = </t>
  </si>
  <si>
    <t xml:space="preserve">Arm Weight, W = </t>
  </si>
  <si>
    <t xml:space="preserve">CG location, x = </t>
  </si>
  <si>
    <t xml:space="preserve">Angle of Arm, ang = </t>
  </si>
  <si>
    <t>deg</t>
  </si>
  <si>
    <t>Inputs</t>
  </si>
  <si>
    <t>Only Tangential Component contributes to moment on joint</t>
  </si>
  <si>
    <t xml:space="preserve">Tangential Component of weight, Wtan = </t>
  </si>
  <si>
    <t>Assuming constant section of arm, x = l/2</t>
  </si>
  <si>
    <t>lbf*in</t>
  </si>
  <si>
    <t xml:space="preserve">Moment on joint, M = </t>
  </si>
  <si>
    <t>M=Wtan*x</t>
  </si>
  <si>
    <t>Wtan = w*cos(ang)</t>
  </si>
  <si>
    <t>Free Speed</t>
  </si>
  <si>
    <t>RPM</t>
  </si>
  <si>
    <t>Stall Torque</t>
  </si>
  <si>
    <t>oz*in</t>
  </si>
  <si>
    <t>http://www.chiefdelphi.com/media/papers/1378</t>
  </si>
  <si>
    <t>From</t>
  </si>
  <si>
    <t xml:space="preserve">slope = </t>
  </si>
  <si>
    <t>RPM/(oz*in)</t>
  </si>
  <si>
    <t xml:space="preserve">intercept = </t>
  </si>
  <si>
    <t xml:space="preserve">RPM </t>
  </si>
  <si>
    <t>Driving</t>
  </si>
  <si>
    <t>Driven</t>
  </si>
  <si>
    <t>Ratio</t>
  </si>
  <si>
    <t>Gearing</t>
  </si>
  <si>
    <t>Motor Specs</t>
  </si>
  <si>
    <t>Quantity</t>
  </si>
  <si>
    <t>used for graph</t>
  </si>
  <si>
    <t>Torque Required</t>
  </si>
  <si>
    <t>Ratio = Driven/Driving</t>
  </si>
  <si>
    <t xml:space="preserve">Torque Required per Motor, Tmotor = </t>
  </si>
  <si>
    <t>Tmotor = Torque Required / Quantity of Motors</t>
  </si>
  <si>
    <t>Motor Speed</t>
  </si>
  <si>
    <t>With system efficiency of</t>
  </si>
  <si>
    <t>Arm Speed</t>
  </si>
  <si>
    <t>No Load Current</t>
  </si>
  <si>
    <t>Amp</t>
  </si>
  <si>
    <t>Stall Current</t>
  </si>
  <si>
    <t>Current vs. Torque</t>
  </si>
  <si>
    <t>Speed vs Torque</t>
  </si>
  <si>
    <t>Amp/(oz*in)</t>
  </si>
  <si>
    <t>Motor Current</t>
  </si>
  <si>
    <t>Breaker Size</t>
  </si>
  <si>
    <t>Capacity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</si>
</sst>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i/>
      <sz val="10"/>
      <color indexed="22"/>
      <name val="Arial"/>
      <family val="2"/>
    </font>
    <font>
      <b/>
      <sz val="8"/>
      <name val="Tahoma"/>
      <family val="0"/>
    </font>
    <font>
      <b/>
      <sz val="8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9" fontId="0" fillId="2" borderId="0" xfId="0" applyNumberForma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1" fillId="0" borderId="2" xfId="19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19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(Sheet1!$D$21,Sheet1!$B$22)</c:f>
              <c:numCache>
                <c:ptCount val="2"/>
                <c:pt idx="0">
                  <c:v>0</c:v>
                </c:pt>
                <c:pt idx="1">
                  <c:v>3194</c:v>
                </c:pt>
              </c:numCache>
            </c:numRef>
          </c:xVal>
          <c:yVal>
            <c:numRef>
              <c:f>(Sheet1!$B$21,Sheet1!$D$22)</c:f>
              <c:numCache>
                <c:ptCount val="2"/>
                <c:pt idx="0">
                  <c:v>80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(Sheet1!$B$28,Sheet1!$B$28)</c:f>
              <c:numCache>
                <c:ptCount val="2"/>
                <c:pt idx="0">
                  <c:v>754.2472332656507</c:v>
                </c:pt>
                <c:pt idx="1">
                  <c:v>754.2472332656507</c:v>
                </c:pt>
              </c:numCache>
            </c:numRef>
          </c:xVal>
          <c:yVal>
            <c:numRef>
              <c:f>(Sheet1!$D$21,Sheet1!$B$21)</c:f>
              <c:numCache>
                <c:ptCount val="2"/>
                <c:pt idx="0">
                  <c:v>0</c:v>
                </c:pt>
                <c:pt idx="1">
                  <c:v>80</c:v>
                </c:pt>
              </c:numCache>
            </c:numRef>
          </c:yVal>
          <c:smooth val="0"/>
        </c:ser>
        <c:axId val="27919265"/>
        <c:axId val="49946794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(Sheet1!$D$22,Sheet1!$B$22)</c:f>
              <c:numCache>
                <c:ptCount val="2"/>
                <c:pt idx="0">
                  <c:v>0</c:v>
                </c:pt>
                <c:pt idx="1">
                  <c:v>3194</c:v>
                </c:pt>
              </c:numCache>
            </c:numRef>
          </c:xVal>
          <c:yVal>
            <c:numRef>
              <c:f>(Sheet1!$B$23,Sheet1!$B$24)</c:f>
              <c:numCache>
                <c:ptCount val="2"/>
                <c:pt idx="0">
                  <c:v>0.58</c:v>
                </c:pt>
                <c:pt idx="1">
                  <c:v>21.58</c:v>
                </c:pt>
              </c:numCache>
            </c:numRef>
          </c:yVal>
          <c:smooth val="0"/>
        </c:ser>
        <c:axId val="46867963"/>
        <c:axId val="19158484"/>
      </c:scatterChart>
      <c:valAx>
        <c:axId val="2791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Torque (oz*in)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46794"/>
        <c:crosses val="autoZero"/>
        <c:crossBetween val="midCat"/>
        <c:dispUnits/>
      </c:valAx>
      <c:valAx>
        <c:axId val="4994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333399"/>
            </a:solidFill>
          </a:ln>
        </c:spPr>
        <c:crossAx val="27919265"/>
        <c:crosses val="autoZero"/>
        <c:crossBetween val="midCat"/>
        <c:dispUnits/>
      </c:valAx>
      <c:valAx>
        <c:axId val="46867963"/>
        <c:scaling>
          <c:orientation val="minMax"/>
        </c:scaling>
        <c:axPos val="b"/>
        <c:delete val="1"/>
        <c:majorTickMark val="in"/>
        <c:minorTickMark val="none"/>
        <c:tickLblPos val="nextTo"/>
        <c:crossAx val="19158484"/>
        <c:crosses val="max"/>
        <c:crossBetween val="midCat"/>
        <c:dispUnits/>
      </c:valAx>
      <c:valAx>
        <c:axId val="19158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 (Amp)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FF00FF"/>
            </a:solidFill>
          </a:ln>
        </c:spPr>
        <c:crossAx val="468679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</xdr:row>
      <xdr:rowOff>47625</xdr:rowOff>
    </xdr:from>
    <xdr:to>
      <xdr:col>11</xdr:col>
      <xdr:colOff>504825</xdr:colOff>
      <xdr:row>12</xdr:row>
      <xdr:rowOff>114300</xdr:rowOff>
    </xdr:to>
    <xdr:sp>
      <xdr:nvSpPr>
        <xdr:cNvPr id="1" name="AutoShape 28"/>
        <xdr:cNvSpPr>
          <a:spLocks/>
        </xdr:cNvSpPr>
      </xdr:nvSpPr>
      <xdr:spPr>
        <a:xfrm>
          <a:off x="8162925" y="857250"/>
          <a:ext cx="714375" cy="1200150"/>
        </a:xfrm>
        <a:custGeom>
          <a:pathLst>
            <a:path h="126" w="75">
              <a:moveTo>
                <a:pt x="0" y="0"/>
              </a:moveTo>
              <a:cubicBezTo>
                <a:pt x="19" y="14"/>
                <a:pt x="38" y="28"/>
                <a:pt x="50" y="45"/>
              </a:cubicBezTo>
              <a:cubicBezTo>
                <a:pt x="62" y="62"/>
                <a:pt x="67" y="87"/>
                <a:pt x="71" y="100"/>
              </a:cubicBezTo>
              <a:cubicBezTo>
                <a:pt x="75" y="113"/>
                <a:pt x="71" y="121"/>
                <a:pt x="72" y="126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11</xdr:row>
      <xdr:rowOff>95250</xdr:rowOff>
    </xdr:from>
    <xdr:to>
      <xdr:col>8</xdr:col>
      <xdr:colOff>523875</xdr:colOff>
      <xdr:row>13</xdr:row>
      <xdr:rowOff>47625</xdr:rowOff>
    </xdr:to>
    <xdr:sp>
      <xdr:nvSpPr>
        <xdr:cNvPr id="2" name="Oval 1"/>
        <xdr:cNvSpPr>
          <a:spLocks/>
        </xdr:cNvSpPr>
      </xdr:nvSpPr>
      <xdr:spPr>
        <a:xfrm>
          <a:off x="6791325" y="1876425"/>
          <a:ext cx="2762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</xdr:row>
      <xdr:rowOff>95250</xdr:rowOff>
    </xdr:from>
    <xdr:to>
      <xdr:col>11</xdr:col>
      <xdr:colOff>323850</xdr:colOff>
      <xdr:row>8</xdr:row>
      <xdr:rowOff>38100</xdr:rowOff>
    </xdr:to>
    <xdr:sp>
      <xdr:nvSpPr>
        <xdr:cNvPr id="3" name="Rectangle 2"/>
        <xdr:cNvSpPr>
          <a:spLocks/>
        </xdr:cNvSpPr>
      </xdr:nvSpPr>
      <xdr:spPr>
        <a:xfrm rot="18900000">
          <a:off x="6629400" y="1228725"/>
          <a:ext cx="20669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76200</xdr:rowOff>
    </xdr:from>
    <xdr:to>
      <xdr:col>9</xdr:col>
      <xdr:colOff>600075</xdr:colOff>
      <xdr:row>8</xdr:row>
      <xdr:rowOff>104775</xdr:rowOff>
    </xdr:to>
    <xdr:sp>
      <xdr:nvSpPr>
        <xdr:cNvPr id="4" name="Oval 3"/>
        <xdr:cNvSpPr>
          <a:spLocks/>
        </xdr:cNvSpPr>
      </xdr:nvSpPr>
      <xdr:spPr>
        <a:xfrm>
          <a:off x="7572375" y="1209675"/>
          <a:ext cx="18097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8</xdr:row>
      <xdr:rowOff>38100</xdr:rowOff>
    </xdr:from>
    <xdr:to>
      <xdr:col>9</xdr:col>
      <xdr:colOff>514350</xdr:colOff>
      <xdr:row>12</xdr:row>
      <xdr:rowOff>47625</xdr:rowOff>
    </xdr:to>
    <xdr:sp>
      <xdr:nvSpPr>
        <xdr:cNvPr id="5" name="Line 4"/>
        <xdr:cNvSpPr>
          <a:spLocks/>
        </xdr:cNvSpPr>
      </xdr:nvSpPr>
      <xdr:spPr>
        <a:xfrm>
          <a:off x="7667625" y="13335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12</xdr:row>
      <xdr:rowOff>104775</xdr:rowOff>
    </xdr:from>
    <xdr:to>
      <xdr:col>14</xdr:col>
      <xdr:colOff>323850</xdr:colOff>
      <xdr:row>12</xdr:row>
      <xdr:rowOff>104775</xdr:rowOff>
    </xdr:to>
    <xdr:sp>
      <xdr:nvSpPr>
        <xdr:cNvPr id="6" name="Line 10"/>
        <xdr:cNvSpPr>
          <a:spLocks/>
        </xdr:cNvSpPr>
      </xdr:nvSpPr>
      <xdr:spPr>
        <a:xfrm>
          <a:off x="6915150" y="204787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85725</xdr:rowOff>
    </xdr:from>
    <xdr:to>
      <xdr:col>8</xdr:col>
      <xdr:colOff>314325</xdr:colOff>
      <xdr:row>11</xdr:row>
      <xdr:rowOff>142875</xdr:rowOff>
    </xdr:to>
    <xdr:sp>
      <xdr:nvSpPr>
        <xdr:cNvPr id="7" name="Line 15"/>
        <xdr:cNvSpPr>
          <a:spLocks/>
        </xdr:cNvSpPr>
      </xdr:nvSpPr>
      <xdr:spPr>
        <a:xfrm flipH="1" flipV="1">
          <a:off x="6115050" y="1219200"/>
          <a:ext cx="7429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0</xdr:row>
      <xdr:rowOff>0</xdr:rowOff>
    </xdr:from>
    <xdr:to>
      <xdr:col>10</xdr:col>
      <xdr:colOff>533400</xdr:colOff>
      <xdr:row>2</xdr:row>
      <xdr:rowOff>142875</xdr:rowOff>
    </xdr:to>
    <xdr:sp>
      <xdr:nvSpPr>
        <xdr:cNvPr id="8" name="Line 16"/>
        <xdr:cNvSpPr>
          <a:spLocks/>
        </xdr:cNvSpPr>
      </xdr:nvSpPr>
      <xdr:spPr>
        <a:xfrm flipH="1" flipV="1">
          <a:off x="7677150" y="0"/>
          <a:ext cx="619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0</xdr:row>
      <xdr:rowOff>76200</xdr:rowOff>
    </xdr:from>
    <xdr:to>
      <xdr:col>10</xdr:col>
      <xdr:colOff>38100</xdr:colOff>
      <xdr:row>9</xdr:row>
      <xdr:rowOff>19050</xdr:rowOff>
    </xdr:to>
    <xdr:sp>
      <xdr:nvSpPr>
        <xdr:cNvPr id="9" name="Line 17"/>
        <xdr:cNvSpPr>
          <a:spLocks/>
        </xdr:cNvSpPr>
      </xdr:nvSpPr>
      <xdr:spPr>
        <a:xfrm flipH="1">
          <a:off x="6410325" y="76200"/>
          <a:ext cx="13906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4</xdr:row>
      <xdr:rowOff>28575</xdr:rowOff>
    </xdr:from>
    <xdr:to>
      <xdr:col>9</xdr:col>
      <xdr:colOff>57150</xdr:colOff>
      <xdr:row>5</xdr:row>
      <xdr:rowOff>57150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7048500" y="676275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9</xdr:col>
      <xdr:colOff>19050</xdr:colOff>
      <xdr:row>5</xdr:row>
      <xdr:rowOff>133350</xdr:rowOff>
    </xdr:from>
    <xdr:to>
      <xdr:col>9</xdr:col>
      <xdr:colOff>390525</xdr:colOff>
      <xdr:row>7</xdr:row>
      <xdr:rowOff>85725</xdr:rowOff>
    </xdr:to>
    <xdr:sp>
      <xdr:nvSpPr>
        <xdr:cNvPr id="11" name="Line 19"/>
        <xdr:cNvSpPr>
          <a:spLocks/>
        </xdr:cNvSpPr>
      </xdr:nvSpPr>
      <xdr:spPr>
        <a:xfrm flipH="1" flipV="1">
          <a:off x="7172325" y="942975"/>
          <a:ext cx="371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85725</xdr:rowOff>
    </xdr:from>
    <xdr:to>
      <xdr:col>9</xdr:col>
      <xdr:colOff>161925</xdr:colOff>
      <xdr:row>10</xdr:row>
      <xdr:rowOff>104775</xdr:rowOff>
    </xdr:to>
    <xdr:sp>
      <xdr:nvSpPr>
        <xdr:cNvPr id="12" name="Line 20"/>
        <xdr:cNvSpPr>
          <a:spLocks/>
        </xdr:cNvSpPr>
      </xdr:nvSpPr>
      <xdr:spPr>
        <a:xfrm flipV="1">
          <a:off x="6667500" y="1057275"/>
          <a:ext cx="6477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7</xdr:row>
      <xdr:rowOff>152400</xdr:rowOff>
    </xdr:from>
    <xdr:to>
      <xdr:col>8</xdr:col>
      <xdr:colOff>495300</xdr:colOff>
      <xdr:row>8</xdr:row>
      <xdr:rowOff>133350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6896100" y="12858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11</xdr:col>
      <xdr:colOff>190500</xdr:colOff>
      <xdr:row>7</xdr:row>
      <xdr:rowOff>142875</xdr:rowOff>
    </xdr:from>
    <xdr:to>
      <xdr:col>11</xdr:col>
      <xdr:colOff>476250</xdr:colOff>
      <xdr:row>9</xdr:row>
      <xdr:rowOff>0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8562975" y="127635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</a:t>
          </a:r>
        </a:p>
      </xdr:txBody>
    </xdr:sp>
    <xdr:clientData/>
  </xdr:twoCellAnchor>
  <xdr:twoCellAnchor>
    <xdr:from>
      <xdr:col>9</xdr:col>
      <xdr:colOff>419100</xdr:colOff>
      <xdr:row>9</xdr:row>
      <xdr:rowOff>133350</xdr:rowOff>
    </xdr:from>
    <xdr:to>
      <xdr:col>10</xdr:col>
      <xdr:colOff>9525</xdr:colOff>
      <xdr:row>10</xdr:row>
      <xdr:rowOff>152400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7572375" y="15906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8</xdr:col>
      <xdr:colOff>257175</xdr:colOff>
      <xdr:row>15</xdr:row>
      <xdr:rowOff>142875</xdr:rowOff>
    </xdr:from>
    <xdr:to>
      <xdr:col>8</xdr:col>
      <xdr:colOff>438150</xdr:colOff>
      <xdr:row>17</xdr:row>
      <xdr:rowOff>9525</xdr:rowOff>
    </xdr:to>
    <xdr:sp>
      <xdr:nvSpPr>
        <xdr:cNvPr id="16" name="Oval 29"/>
        <xdr:cNvSpPr>
          <a:spLocks/>
        </xdr:cNvSpPr>
      </xdr:nvSpPr>
      <xdr:spPr>
        <a:xfrm>
          <a:off x="6800850" y="2571750"/>
          <a:ext cx="180975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16</xdr:row>
      <xdr:rowOff>104775</xdr:rowOff>
    </xdr:from>
    <xdr:to>
      <xdr:col>8</xdr:col>
      <xdr:colOff>352425</xdr:colOff>
      <xdr:row>20</xdr:row>
      <xdr:rowOff>114300</xdr:rowOff>
    </xdr:to>
    <xdr:sp>
      <xdr:nvSpPr>
        <xdr:cNvPr id="17" name="Line 30"/>
        <xdr:cNvSpPr>
          <a:spLocks/>
        </xdr:cNvSpPr>
      </xdr:nvSpPr>
      <xdr:spPr>
        <a:xfrm>
          <a:off x="6896100" y="26955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38100</xdr:rowOff>
    </xdr:from>
    <xdr:to>
      <xdr:col>8</xdr:col>
      <xdr:colOff>457200</xdr:colOff>
      <xdr:row>19</xdr:row>
      <xdr:rowOff>57150</xdr:rowOff>
    </xdr:to>
    <xdr:sp>
      <xdr:nvSpPr>
        <xdr:cNvPr id="18" name="TextBox 31"/>
        <xdr:cNvSpPr txBox="1">
          <a:spLocks noChangeArrowheads="1"/>
        </xdr:cNvSpPr>
      </xdr:nvSpPr>
      <xdr:spPr>
        <a:xfrm>
          <a:off x="6800850" y="295275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8</xdr:col>
      <xdr:colOff>352425</xdr:colOff>
      <xdr:row>16</xdr:row>
      <xdr:rowOff>85725</xdr:rowOff>
    </xdr:from>
    <xdr:to>
      <xdr:col>9</xdr:col>
      <xdr:colOff>66675</xdr:colOff>
      <xdr:row>18</xdr:row>
      <xdr:rowOff>152400</xdr:rowOff>
    </xdr:to>
    <xdr:sp>
      <xdr:nvSpPr>
        <xdr:cNvPr id="19" name="Line 32"/>
        <xdr:cNvSpPr>
          <a:spLocks/>
        </xdr:cNvSpPr>
      </xdr:nvSpPr>
      <xdr:spPr>
        <a:xfrm>
          <a:off x="6896100" y="2676525"/>
          <a:ext cx="3238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18</xdr:row>
      <xdr:rowOff>152400</xdr:rowOff>
    </xdr:from>
    <xdr:to>
      <xdr:col>9</xdr:col>
      <xdr:colOff>76200</xdr:colOff>
      <xdr:row>20</xdr:row>
      <xdr:rowOff>104775</xdr:rowOff>
    </xdr:to>
    <xdr:sp>
      <xdr:nvSpPr>
        <xdr:cNvPr id="20" name="Line 33"/>
        <xdr:cNvSpPr>
          <a:spLocks/>
        </xdr:cNvSpPr>
      </xdr:nvSpPr>
      <xdr:spPr>
        <a:xfrm flipH="1">
          <a:off x="6924675" y="3067050"/>
          <a:ext cx="304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15</xdr:row>
      <xdr:rowOff>57150</xdr:rowOff>
    </xdr:from>
    <xdr:to>
      <xdr:col>10</xdr:col>
      <xdr:colOff>466725</xdr:colOff>
      <xdr:row>17</xdr:row>
      <xdr:rowOff>85725</xdr:rowOff>
    </xdr:to>
    <xdr:sp>
      <xdr:nvSpPr>
        <xdr:cNvPr id="21" name="AutoShape 34"/>
        <xdr:cNvSpPr>
          <a:spLocks/>
        </xdr:cNvSpPr>
      </xdr:nvSpPr>
      <xdr:spPr>
        <a:xfrm>
          <a:off x="7505700" y="2486025"/>
          <a:ext cx="723900" cy="352425"/>
        </a:xfrm>
        <a:prstGeom prst="borderCallout2">
          <a:avLst>
            <a:gd name="adj1" fmla="val -113157"/>
            <a:gd name="adj2" fmla="val 52703"/>
            <a:gd name="adj3" fmla="val -89472"/>
            <a:gd name="adj4" fmla="val -17569"/>
            <a:gd name="adj5" fmla="val -60527"/>
            <a:gd name="adj6" fmla="val -17569"/>
            <a:gd name="adj7" fmla="val -113157"/>
            <a:gd name="adj8" fmla="val 52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Tangential Component</a:t>
          </a:r>
        </a:p>
      </xdr:txBody>
    </xdr:sp>
    <xdr:clientData/>
  </xdr:twoCellAnchor>
  <xdr:twoCellAnchor>
    <xdr:from>
      <xdr:col>9</xdr:col>
      <xdr:colOff>495300</xdr:colOff>
      <xdr:row>20</xdr:row>
      <xdr:rowOff>114300</xdr:rowOff>
    </xdr:from>
    <xdr:to>
      <xdr:col>11</xdr:col>
      <xdr:colOff>47625</xdr:colOff>
      <xdr:row>23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7648575" y="3352800"/>
          <a:ext cx="771525" cy="371475"/>
        </a:xfrm>
        <a:prstGeom prst="borderCallout2">
          <a:avLst>
            <a:gd name="adj1" fmla="val -121606"/>
            <a:gd name="adj2" fmla="val -93587"/>
            <a:gd name="adj3" fmla="val -94444"/>
            <a:gd name="adj4" fmla="val -19231"/>
            <a:gd name="adj5" fmla="val -59875"/>
            <a:gd name="adj6" fmla="val -19231"/>
            <a:gd name="adj7" fmla="val -121606"/>
            <a:gd name="adj8" fmla="val -93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Radial Component</a:t>
          </a:r>
        </a:p>
      </xdr:txBody>
    </xdr:sp>
    <xdr:clientData/>
  </xdr:twoCellAnchor>
  <xdr:twoCellAnchor>
    <xdr:from>
      <xdr:col>6</xdr:col>
      <xdr:colOff>466725</xdr:colOff>
      <xdr:row>11</xdr:row>
      <xdr:rowOff>0</xdr:rowOff>
    </xdr:from>
    <xdr:to>
      <xdr:col>7</xdr:col>
      <xdr:colOff>209550</xdr:colOff>
      <xdr:row>12</xdr:row>
      <xdr:rowOff>28575</xdr:rowOff>
    </xdr:to>
    <xdr:sp>
      <xdr:nvSpPr>
        <xdr:cNvPr id="23" name="AutoShape 36"/>
        <xdr:cNvSpPr>
          <a:spLocks/>
        </xdr:cNvSpPr>
      </xdr:nvSpPr>
      <xdr:spPr>
        <a:xfrm>
          <a:off x="5791200" y="1781175"/>
          <a:ext cx="352425" cy="190500"/>
        </a:xfrm>
        <a:prstGeom prst="borderCallout2">
          <a:avLst>
            <a:gd name="adj1" fmla="val 260810"/>
            <a:gd name="adj2" fmla="val 75000"/>
            <a:gd name="adj3" fmla="val 179731"/>
            <a:gd name="adj4" fmla="val 9999"/>
            <a:gd name="adj5" fmla="val 71620"/>
            <a:gd name="adj6" fmla="val 9999"/>
            <a:gd name="adj7" fmla="val 233782"/>
            <a:gd name="adj8" fmla="val -39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Joint</a:t>
          </a:r>
        </a:p>
      </xdr:txBody>
    </xdr:sp>
    <xdr:clientData/>
  </xdr:twoCellAnchor>
  <xdr:twoCellAnchor>
    <xdr:from>
      <xdr:col>7</xdr:col>
      <xdr:colOff>495300</xdr:colOff>
      <xdr:row>24</xdr:row>
      <xdr:rowOff>76200</xdr:rowOff>
    </xdr:from>
    <xdr:to>
      <xdr:col>15</xdr:col>
      <xdr:colOff>419100</xdr:colOff>
      <xdr:row>42</xdr:row>
      <xdr:rowOff>104775</xdr:rowOff>
    </xdr:to>
    <xdr:graphicFrame>
      <xdr:nvGraphicFramePr>
        <xdr:cNvPr id="24" name="Chart 37"/>
        <xdr:cNvGraphicFramePr/>
      </xdr:nvGraphicFramePr>
      <xdr:xfrm>
        <a:off x="6429375" y="3962400"/>
        <a:ext cx="48006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efdelphi.com/media/papers/137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3">
      <selection activeCell="B26" sqref="B26"/>
    </sheetView>
  </sheetViews>
  <sheetFormatPr defaultColWidth="9.140625" defaultRowHeight="12.75"/>
  <cols>
    <col min="1" max="1" width="36.140625" style="1" customWidth="1"/>
    <col min="2" max="2" width="7.140625" style="0" customWidth="1"/>
  </cols>
  <sheetData>
    <row r="1" ht="12.75">
      <c r="A1" s="2" t="s">
        <v>7</v>
      </c>
    </row>
    <row r="2" spans="1:3" ht="12.75">
      <c r="A2" s="1" t="s">
        <v>2</v>
      </c>
      <c r="B2" s="4">
        <v>60</v>
      </c>
      <c r="C2" t="s">
        <v>0</v>
      </c>
    </row>
    <row r="3" spans="1:3" ht="12.75">
      <c r="A3" s="1" t="s">
        <v>3</v>
      </c>
      <c r="B3" s="4">
        <v>20</v>
      </c>
      <c r="C3" t="s">
        <v>1</v>
      </c>
    </row>
    <row r="4" spans="1:4" ht="12.75">
      <c r="A4" s="1" t="s">
        <v>4</v>
      </c>
      <c r="B4" s="8">
        <f>B2/2</f>
        <v>30</v>
      </c>
      <c r="C4" t="s">
        <v>0</v>
      </c>
      <c r="D4" t="s">
        <v>10</v>
      </c>
    </row>
    <row r="5" spans="1:3" ht="12.75">
      <c r="A5" s="1" t="s">
        <v>5</v>
      </c>
      <c r="B5" s="4">
        <v>45</v>
      </c>
      <c r="C5" t="s">
        <v>6</v>
      </c>
    </row>
    <row r="6" ht="12.75"/>
    <row r="7" ht="12.75">
      <c r="A7" s="3" t="s">
        <v>8</v>
      </c>
    </row>
    <row r="8" spans="1:4" ht="12.75">
      <c r="A8" s="1" t="s">
        <v>9</v>
      </c>
      <c r="B8">
        <f>B3*COS(RADIANS(B5))</f>
        <v>14.142135623730951</v>
      </c>
      <c r="C8" t="s">
        <v>1</v>
      </c>
      <c r="D8" t="s">
        <v>14</v>
      </c>
    </row>
    <row r="9" ht="12.75"/>
    <row r="10" spans="1:4" ht="12.75">
      <c r="A10" s="1" t="s">
        <v>12</v>
      </c>
      <c r="B10">
        <f>B8*B4</f>
        <v>424.26406871192853</v>
      </c>
      <c r="C10" t="s">
        <v>11</v>
      </c>
      <c r="D10" t="s">
        <v>13</v>
      </c>
    </row>
    <row r="11" spans="2:3" ht="12.75">
      <c r="B11">
        <f>B10*16</f>
        <v>6788.2250993908565</v>
      </c>
      <c r="C11" t="s">
        <v>18</v>
      </c>
    </row>
    <row r="12" ht="12.75"/>
    <row r="13" ht="12.75">
      <c r="A13" s="2" t="s">
        <v>28</v>
      </c>
    </row>
    <row r="14" spans="1:2" ht="12.75">
      <c r="A14" s="1" t="s">
        <v>25</v>
      </c>
      <c r="B14" s="4">
        <v>1</v>
      </c>
    </row>
    <row r="15" spans="1:2" ht="12.75">
      <c r="A15" s="1" t="s">
        <v>26</v>
      </c>
      <c r="B15" s="4">
        <v>9</v>
      </c>
    </row>
    <row r="16" spans="1:4" ht="12.75">
      <c r="A16" s="1" t="s">
        <v>27</v>
      </c>
      <c r="B16">
        <f>B15/B14</f>
        <v>9</v>
      </c>
      <c r="D16" t="s">
        <v>33</v>
      </c>
    </row>
    <row r="17" ht="12.75"/>
    <row r="18" spans="1:3" ht="12.75">
      <c r="A18" s="1" t="s">
        <v>32</v>
      </c>
      <c r="B18">
        <f>B11/B16</f>
        <v>754.2472332656507</v>
      </c>
      <c r="C18" t="s">
        <v>18</v>
      </c>
    </row>
    <row r="19" ht="12.75"/>
    <row r="20" spans="1:4" ht="12.75">
      <c r="A20" s="2" t="s">
        <v>29</v>
      </c>
      <c r="D20" s="5" t="s">
        <v>31</v>
      </c>
    </row>
    <row r="21" spans="1:4" ht="12.75">
      <c r="A21" s="1" t="s">
        <v>15</v>
      </c>
      <c r="B21" s="4">
        <v>80</v>
      </c>
      <c r="C21" t="s">
        <v>16</v>
      </c>
      <c r="D21" s="5">
        <v>0</v>
      </c>
    </row>
    <row r="22" spans="1:4" ht="12.75">
      <c r="A22" s="1" t="s">
        <v>17</v>
      </c>
      <c r="B22" s="4">
        <v>3194</v>
      </c>
      <c r="C22" t="s">
        <v>18</v>
      </c>
      <c r="D22" s="5">
        <v>0</v>
      </c>
    </row>
    <row r="23" spans="1:4" ht="12.75">
      <c r="A23" s="1" t="s">
        <v>39</v>
      </c>
      <c r="B23" s="4">
        <v>0.58</v>
      </c>
      <c r="C23" t="s">
        <v>40</v>
      </c>
      <c r="D23" s="5"/>
    </row>
    <row r="24" spans="1:4" ht="12.75">
      <c r="A24" s="1" t="s">
        <v>41</v>
      </c>
      <c r="B24" s="4">
        <v>21.58</v>
      </c>
      <c r="C24" t="s">
        <v>40</v>
      </c>
      <c r="D24" s="5"/>
    </row>
    <row r="25" spans="1:2" ht="12.75">
      <c r="A25" s="1" t="s">
        <v>30</v>
      </c>
      <c r="B25" s="4">
        <v>1</v>
      </c>
    </row>
    <row r="26" spans="1:3" ht="12.75">
      <c r="A26" s="1" t="s">
        <v>46</v>
      </c>
      <c r="B26" s="4">
        <v>20</v>
      </c>
      <c r="C26" t="s">
        <v>40</v>
      </c>
    </row>
    <row r="27" ht="12.75">
      <c r="B27" s="8"/>
    </row>
    <row r="28" spans="1:4" ht="12.75">
      <c r="A28" s="1" t="s">
        <v>34</v>
      </c>
      <c r="B28">
        <f>B18/B25</f>
        <v>754.2472332656507</v>
      </c>
      <c r="C28" t="s">
        <v>18</v>
      </c>
      <c r="D28" t="s">
        <v>35</v>
      </c>
    </row>
    <row r="29" spans="2:3" ht="12.75">
      <c r="B29" s="20">
        <f>B28/B22</f>
        <v>0.23614503233113673</v>
      </c>
      <c r="C29" t="s">
        <v>47</v>
      </c>
    </row>
    <row r="30" spans="1:7" ht="12.75">
      <c r="A30" s="9"/>
      <c r="B30" s="10" t="s">
        <v>20</v>
      </c>
      <c r="C30" s="11" t="s">
        <v>19</v>
      </c>
      <c r="D30" s="10"/>
      <c r="E30" s="10"/>
      <c r="F30" s="10"/>
      <c r="G30" s="12"/>
    </row>
    <row r="31" spans="1:7" ht="12.75">
      <c r="A31" s="13"/>
      <c r="B31" s="14" t="s">
        <v>43</v>
      </c>
      <c r="C31" s="15"/>
      <c r="D31" s="14"/>
      <c r="E31" s="14" t="s">
        <v>42</v>
      </c>
      <c r="F31" s="14"/>
      <c r="G31" s="16"/>
    </row>
    <row r="32" spans="1:7" ht="12.75">
      <c r="A32" s="13" t="s">
        <v>21</v>
      </c>
      <c r="B32" s="14">
        <f>-B21/B22</f>
        <v>-0.025046963055729492</v>
      </c>
      <c r="C32" s="14" t="s">
        <v>22</v>
      </c>
      <c r="D32" s="14"/>
      <c r="E32" s="14">
        <f>(B24-B23)/B22</f>
        <v>0.006574827802128992</v>
      </c>
      <c r="F32" s="14" t="s">
        <v>44</v>
      </c>
      <c r="G32" s="16"/>
    </row>
    <row r="33" spans="1:7" ht="12.75">
      <c r="A33" s="17" t="s">
        <v>23</v>
      </c>
      <c r="B33" s="18">
        <f>B21</f>
        <v>80</v>
      </c>
      <c r="C33" s="18" t="s">
        <v>24</v>
      </c>
      <c r="D33" s="18"/>
      <c r="E33" s="18">
        <f>B23</f>
        <v>0.58</v>
      </c>
      <c r="F33" s="18" t="s">
        <v>40</v>
      </c>
      <c r="G33" s="19"/>
    </row>
    <row r="35" spans="1:4" ht="12.75">
      <c r="A35" s="1" t="s">
        <v>36</v>
      </c>
      <c r="B35">
        <f>B32*B28+B33</f>
        <v>61.10839741350907</v>
      </c>
      <c r="C35" t="s">
        <v>16</v>
      </c>
      <c r="D35" s="7">
        <f>IF(B35&lt;0,"Stalled Motor","")</f>
      </c>
    </row>
    <row r="36" spans="1:4" ht="12.75">
      <c r="A36" s="1" t="s">
        <v>45</v>
      </c>
      <c r="B36">
        <f>E32*B28+E33</f>
        <v>5.539045678953872</v>
      </c>
      <c r="C36" t="s">
        <v>40</v>
      </c>
      <c r="D36" s="7">
        <f>IF(B36&gt;B26,"Blown Breaker","")</f>
      </c>
    </row>
    <row r="38" spans="1:2" ht="12.75">
      <c r="A38" s="1" t="s">
        <v>37</v>
      </c>
      <c r="B38" s="6">
        <v>0.8</v>
      </c>
    </row>
    <row r="39" spans="1:4" ht="12.75">
      <c r="A39" s="1" t="s">
        <v>36</v>
      </c>
      <c r="B39">
        <f>B35*B38</f>
        <v>48.88671793080726</v>
      </c>
      <c r="C39" t="s">
        <v>16</v>
      </c>
      <c r="D39" s="7">
        <f>IF(B39&lt;0,"Stalled Motor","")</f>
      </c>
    </row>
    <row r="41" spans="1:4" ht="12.75">
      <c r="A41" s="1" t="s">
        <v>38</v>
      </c>
      <c r="B41">
        <f>B39/B16</f>
        <v>5.431857547867473</v>
      </c>
      <c r="C41" t="s">
        <v>16</v>
      </c>
      <c r="D41" s="7">
        <f>IF(B41&lt;0,"Stalled Motor","")</f>
      </c>
    </row>
  </sheetData>
  <conditionalFormatting sqref="B35:B36 B39 B41">
    <cfRule type="cellIs" priority="1" dxfId="0" operator="lessThan" stopIfTrue="1">
      <formula>0</formula>
    </cfRule>
  </conditionalFormatting>
  <hyperlinks>
    <hyperlink ref="C30" r:id="rId1" display="http://www.chiefdelphi.com/media/papers/1378"/>
  </hyperlinks>
  <printOptions/>
  <pageMargins left="0.75" right="0.75" top="1" bottom="1" header="0.5" footer="0.5"/>
  <pageSetup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Kramarczyk</dc:creator>
  <cp:keywords/>
  <dc:description/>
  <cp:lastModifiedBy>Mark Kramarczyk</cp:lastModifiedBy>
  <dcterms:created xsi:type="dcterms:W3CDTF">2007-05-19T01:59:52Z</dcterms:created>
  <dcterms:modified xsi:type="dcterms:W3CDTF">2007-05-19T03:12:34Z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