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1720" windowHeight="13620" activeTab="0"/>
  </bookViews>
  <sheets>
    <sheet name="Motor Data" sheetId="1" r:id="rId1"/>
  </sheets>
  <externalReferences>
    <externalReference r:id="rId4"/>
  </externalReferences>
  <definedNames>
    <definedName name="_xlnm._FilterDatabase" localSheetId="0" hidden="1">'Motor Data'!$A$2:$O$2</definedName>
    <definedName name="_R" localSheetId="0">'Motor Data'!$H$2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escription">'Motor Data'!$E$3:$E$6</definedName>
    <definedName name="Discount" hidden="1">#REF!</definedName>
    <definedName name="display_area_2" hidden="1">#REF!</definedName>
    <definedName name="dZ">'[1]Weight Budget'!$H$7:$H$18</definedName>
    <definedName name="Fa">'[1]Manpulator'!$B$10</definedName>
    <definedName name="Fb">'[1]Manpulator'!$B$11</definedName>
    <definedName name="Fc">'[1]Manpulator'!$B$12</definedName>
    <definedName name="FCode" hidden="1">#REF!</definedName>
    <definedName name="Fcyl">'[1]Manpulator'!$B$3</definedName>
    <definedName name="fps_mps">'[1]Unit Conversions'!$N$4</definedName>
    <definedName name="Free_current__A">'Motor Data'!$M$3:$M$6</definedName>
    <definedName name="Free_speed__rad_s">'Motor Data'!$L$3:$L$6</definedName>
    <definedName name="Free_speed__rpm">'Motor Data'!$K$3:$K$6</definedName>
    <definedName name="Gear_ratio">'Motor Data'!$G$3:$G$6</definedName>
    <definedName name="gravity">9.81</definedName>
    <definedName name="HiddenRows" hidden="1">#REF!</definedName>
    <definedName name="i_free" localSheetId="0">'Motor Data'!$F$2</definedName>
    <definedName name="i_stall" localSheetId="0">'Motor Data'!#REF!</definedName>
    <definedName name="in_m">'[1]Unit Conversions'!$B$11</definedName>
    <definedName name="Ke" localSheetId="0">'Motor Data'!$J$2</definedName>
    <definedName name="Kt" localSheetId="0">'Motor Data'!$I$2</definedName>
    <definedName name="L1_">'[1]Manpulator'!$B$6</definedName>
    <definedName name="L2_">'[1]Manpulator'!$B$7</definedName>
    <definedName name="lbf_N">'[1]Unit Conversions'!$E$21</definedName>
    <definedName name="lbm_kg">'[1]Unit Conversions'!$Q$4</definedName>
    <definedName name="m_ft">'[1]Unit Conversions'!$B$16</definedName>
    <definedName name="m_in">'[1]Unit Conversions'!$B$17</definedName>
    <definedName name="mm_in">'[1]Unit Conversions'!$B$29</definedName>
    <definedName name="Motor_name">'Motor Data'!$D$3:$D$6</definedName>
    <definedName name="MotorData" localSheetId="0">'Motor Data'!$B$3:$N$9</definedName>
    <definedName name="mps_fps">'[1]Unit Conversions'!$N$9</definedName>
    <definedName name="N_lbf">'[1]Unit Conversions'!$E$14</definedName>
    <definedName name="Number_on_motor">'Motor Data'!$C$3:$C$6</definedName>
    <definedName name="OrderTable" hidden="1">#REF!</definedName>
    <definedName name="Peak_power___10.5_V_supply___W">'Motor Data'!$N$3:$N$6</definedName>
    <definedName name="Phi">'[1]Manpulator'!$B$5</definedName>
    <definedName name="_xlnm.Print_Area" localSheetId="0">'Motor Data'!$A$1:$O$45</definedName>
    <definedName name="ProdForm" hidden="1">#REF!</definedName>
    <definedName name="Product" hidden="1">#REF!</definedName>
    <definedName name="psi_Pa">'[1]Unit Conversions'!$K$4</definedName>
    <definedName name="Ratio_HG">'[1]COTS Transmissions'!$C$4:$C$14</definedName>
    <definedName name="Ratio_LG">'[1]COTS Transmissions'!$D$4:$D$14</definedName>
    <definedName name="RCArea" hidden="1">#REF!</definedName>
    <definedName name="Reference_Voltage_on_data_sheet">'Motor Data'!$F$3:$F$6</definedName>
    <definedName name="solver_adj" localSheetId="0" hidden="1">'Motor Data'!$N$39:$N$44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'Motor Data'!$Q$36</definedName>
    <definedName name="solver_lhs2" localSheetId="0" hidden="1">'Motor Data'!$Q$32</definedName>
    <definedName name="solver_lhs3" localSheetId="0" hidden="1">'Motor Data'!$Q$33</definedName>
    <definedName name="solver_lhs4" localSheetId="0" hidden="1">'Motor Data'!$Q$34</definedName>
    <definedName name="solver_lhs5" localSheetId="0" hidden="1">'Motor Data'!$Q$35</definedName>
    <definedName name="solver_lhs6" localSheetId="0" hidden="1">'Motor Data'!$N$40</definedName>
    <definedName name="solver_lhs7" localSheetId="0" hidden="1">'Motor Data'!$Q$31</definedName>
    <definedName name="solver_lin" localSheetId="0" hidden="1">2</definedName>
    <definedName name="solver_neg" localSheetId="0" hidden="1">1</definedName>
    <definedName name="solver_num" localSheetId="0" hidden="1">7</definedName>
    <definedName name="solver_nwt" localSheetId="0" hidden="1">2</definedName>
    <definedName name="solver_opt" localSheetId="0" hidden="1">'Motor Data'!$P$37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3</definedName>
    <definedName name="solver_rel7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rhs7" localSheetId="0" hidden="1">0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1.382</definedName>
    <definedName name="SpecialPrice" hidden="1">#REF!</definedName>
    <definedName name="Stall_current__A">'Motor Data'!$J$3:$J$6</definedName>
    <definedName name="Stall_torque__as_from_data_sheet">'Motor Data'!$H$3:$H$6</definedName>
    <definedName name="Stall_torque__Nm">'Motor Data'!$I$3:$I$6</definedName>
    <definedName name="Supplier">'Motor Data'!$B$3:$B$6</definedName>
    <definedName name="System_Name">'[1]Weight Budget'!$B$7:$B$18</definedName>
    <definedName name="T_stall" localSheetId="0">'Motor Data'!#REF!</definedName>
    <definedName name="tbl_ProdInfo" hidden="1">#REF!</definedName>
    <definedName name="Tf" localSheetId="0">'Motor Data'!$K$2</definedName>
    <definedName name="Theta">'[1]Manpulator'!$B$4</definedName>
    <definedName name="Transmission">'[1]COTS Transmissions'!$A$4:$A$14</definedName>
    <definedName name="V_ref" localSheetId="0">'Motor Data'!$G$2</definedName>
    <definedName name="w_free" localSheetId="0">'Motor Data'!$E$2</definedName>
    <definedName name="Weight">'[1]Weight Budget'!$I$7:$I$18</definedName>
    <definedName name="X">'[1]Weight Budget'!$C$7:$C$18</definedName>
    <definedName name="Y">'[1]Weight Budget'!$D$7:$D$18</definedName>
    <definedName name="Z">'[1]Weight Budget'!$E$7:$E$18</definedName>
  </definedNames>
  <calcPr fullCalcOnLoad="1"/>
</workbook>
</file>

<file path=xl/comments1.xml><?xml version="1.0" encoding="utf-8"?>
<comments xmlns="http://schemas.openxmlformats.org/spreadsheetml/2006/main">
  <authors>
    <author>Mark Kramarczyk</author>
  </authors>
  <commentList>
    <comment ref="B13" authorId="0">
      <text>
        <r>
          <rPr>
            <b/>
            <sz val="8"/>
            <rFont val="Tahoma"/>
            <family val="2"/>
          </rPr>
          <t>Drop down to change motors</t>
        </r>
      </text>
    </comment>
    <comment ref="N13" authorId="0">
      <text>
        <r>
          <rPr>
            <b/>
            <sz val="8"/>
            <rFont val="Tahoma"/>
            <family val="2"/>
          </rPr>
          <t>Mark Kramarczyk:</t>
        </r>
        <r>
          <rPr>
            <sz val="8"/>
            <rFont val="Tahoma"/>
            <family val="2"/>
          </rPr>
          <t xml:space="preserve">
Change this value to update chart data</t>
        </r>
      </text>
    </comment>
    <comment ref="L36" authorId="0">
      <text>
        <r>
          <rPr>
            <b/>
            <sz val="8"/>
            <rFont val="Tahoma"/>
            <family val="2"/>
          </rPr>
          <t>Pull down on this cell to change the search field.</t>
        </r>
      </text>
    </comment>
    <comment ref="L24" authorId="0">
      <text>
        <r>
          <rPr>
            <b/>
            <sz val="8"/>
            <rFont val="Tahoma"/>
            <family val="2"/>
          </rPr>
          <t>Pull down on this cell to change the search field.</t>
        </r>
      </text>
    </comment>
    <comment ref="N15" authorId="0">
      <text>
        <r>
          <rPr>
            <b/>
            <sz val="8"/>
            <rFont val="Tahoma"/>
            <family val="0"/>
          </rPr>
          <t>Mark Kramarczyk:</t>
        </r>
        <r>
          <rPr>
            <sz val="8"/>
            <rFont val="Tahoma"/>
            <family val="0"/>
          </rPr>
          <t xml:space="preserve">
This feature has not yet been validated.  Selecting FALSE will bypass it.</t>
        </r>
      </text>
    </comment>
  </commentList>
</comments>
</file>

<file path=xl/sharedStrings.xml><?xml version="1.0" encoding="utf-8"?>
<sst xmlns="http://schemas.openxmlformats.org/spreadsheetml/2006/main" count="161" uniqueCount="100">
  <si>
    <t>Plotted Data Points</t>
  </si>
  <si>
    <t>QTY</t>
  </si>
  <si>
    <t>Supplier</t>
  </si>
  <si>
    <t>Number on motor</t>
  </si>
  <si>
    <t>Motor name</t>
  </si>
  <si>
    <t>Description</t>
  </si>
  <si>
    <t>Reference Voltage on data sheet</t>
  </si>
  <si>
    <t>Gear ratio</t>
  </si>
  <si>
    <t>Stall torque (as from data sheet)</t>
  </si>
  <si>
    <t>Stall torque (Nm)</t>
  </si>
  <si>
    <t>Stall current (A)</t>
  </si>
  <si>
    <t>Free speed (rpm)</t>
  </si>
  <si>
    <t>Free speed (rad/s)</t>
  </si>
  <si>
    <t>Free current (A)</t>
  </si>
  <si>
    <t>Peak power,  10.5 V supply  (W)</t>
  </si>
  <si>
    <t>Condition</t>
  </si>
  <si>
    <t>Torque, oz-in</t>
  </si>
  <si>
    <t>Speed, rpm</t>
  </si>
  <si>
    <t>Torque, Nm</t>
  </si>
  <si>
    <t>Speed, rad/s</t>
  </si>
  <si>
    <t>Current, A</t>
  </si>
  <si>
    <t>V_ref</t>
  </si>
  <si>
    <t>R, ohm</t>
  </si>
  <si>
    <t>Kt</t>
  </si>
  <si>
    <t>Ke</t>
  </si>
  <si>
    <t>Torque loss, free</t>
  </si>
  <si>
    <t>Output power, W</t>
  </si>
  <si>
    <t>Input power, W</t>
  </si>
  <si>
    <t>Power loss, W</t>
  </si>
  <si>
    <t>Efficiency</t>
  </si>
  <si>
    <t>Nippon-Denso</t>
  </si>
  <si>
    <t>Window Lift, RH</t>
  </si>
  <si>
    <t>10.6 N*m</t>
  </si>
  <si>
    <t>Free</t>
  </si>
  <si>
    <t>Window Lift, LH</t>
  </si>
  <si>
    <t>At stall</t>
  </si>
  <si>
    <t>Fisher-Price</t>
  </si>
  <si>
    <t>00968-9015</t>
  </si>
  <si>
    <t>450 mNm</t>
  </si>
  <si>
    <t>CIM</t>
  </si>
  <si>
    <t>FR801-001</t>
  </si>
  <si>
    <t>343.4 oz-in</t>
  </si>
  <si>
    <t>Add New Motor Data Above this Line - Sort motor data (Data -&gt; Sort) by 'Number on Motor' to ensure correct lookups</t>
  </si>
  <si>
    <t xml:space="preserve">Max Output Power = </t>
  </si>
  <si>
    <t>W</t>
  </si>
  <si>
    <t xml:space="preserve">Max Speed = </t>
  </si>
  <si>
    <t>rad/s</t>
  </si>
  <si>
    <t xml:space="preserve">Max Power loss = </t>
  </si>
  <si>
    <t xml:space="preserve">Max Current = </t>
  </si>
  <si>
    <t>A</t>
  </si>
  <si>
    <t xml:space="preserve">Max Efficiency = </t>
  </si>
  <si>
    <t>%</t>
  </si>
  <si>
    <t>For Data at…</t>
  </si>
  <si>
    <t xml:space="preserve">Current = </t>
  </si>
  <si>
    <t>Data below pulls data from nearest plotted point and therefore contains some rounding error</t>
  </si>
  <si>
    <t xml:space="preserve">Torque = </t>
  </si>
  <si>
    <t>Nm</t>
  </si>
  <si>
    <t xml:space="preserve">Output Power = </t>
  </si>
  <si>
    <t xml:space="preserve">Speed = </t>
  </si>
  <si>
    <t xml:space="preserve">Power loss = </t>
  </si>
  <si>
    <t xml:space="preserve">Efficiency = </t>
  </si>
  <si>
    <t>Mabuchi</t>
  </si>
  <si>
    <t>Source</t>
  </si>
  <si>
    <t>Battery</t>
  </si>
  <si>
    <t>Ohm</t>
  </si>
  <si>
    <t>PD</t>
  </si>
  <si>
    <t>Wire</t>
  </si>
  <si>
    <t>6 ga</t>
  </si>
  <si>
    <t>8 ga</t>
  </si>
  <si>
    <t>10 ga</t>
  </si>
  <si>
    <t>12 ga</t>
  </si>
  <si>
    <t>14 ga</t>
  </si>
  <si>
    <t>16 ga</t>
  </si>
  <si>
    <t>18 ga</t>
  </si>
  <si>
    <t>ft</t>
  </si>
  <si>
    <t>Ohm/ft</t>
  </si>
  <si>
    <t>Connections</t>
  </si>
  <si>
    <t># of Connections</t>
  </si>
  <si>
    <t>Ohm/connection</t>
  </si>
  <si>
    <t>Use System Resistance?</t>
  </si>
  <si>
    <t>Little CIM</t>
  </si>
  <si>
    <t>Select Motor Here</t>
  </si>
  <si>
    <t>Calculated Cell</t>
  </si>
  <si>
    <t>Data Entry</t>
  </si>
  <si>
    <t>20 A Breaker</t>
  </si>
  <si>
    <t>30 A Breaker</t>
  </si>
  <si>
    <t>40 A Breaker</t>
  </si>
  <si>
    <t># of breakers</t>
  </si>
  <si>
    <t>Usage Voltage</t>
  </si>
  <si>
    <t>System Resistance</t>
  </si>
  <si>
    <t>Total Resistance</t>
  </si>
  <si>
    <t>FIRST</t>
  </si>
  <si>
    <t>RS555SH-2670</t>
  </si>
  <si>
    <t>RS555VC-3754</t>
  </si>
  <si>
    <t>2.5" CIM</t>
  </si>
  <si>
    <t>292 mN*m</t>
  </si>
  <si>
    <t>Kinmore</t>
  </si>
  <si>
    <t>262100-3040</t>
  </si>
  <si>
    <t>262100-3030</t>
  </si>
  <si>
    <t>Lookup from motor data to create plot data - This table only contains data for one motor at a time.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</si>
</sst>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.25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6" fillId="4" borderId="0">
      <alignment/>
      <protection/>
    </xf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" fillId="20" borderId="0">
      <alignment/>
      <protection/>
    </xf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3" xfId="0" applyBorder="1" applyAlignment="1">
      <alignment horizontal="righ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right"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21" xfId="0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Border="1" applyAlignment="1">
      <alignment horizontal="right"/>
    </xf>
    <xf numFmtId="2" fontId="0" fillId="20" borderId="0" xfId="0" applyNumberFormat="1" applyFill="1" applyBorder="1" applyAlignment="1">
      <alignment/>
    </xf>
    <xf numFmtId="0" fontId="0" fillId="20" borderId="17" xfId="0" applyFill="1" applyBorder="1" applyAlignment="1">
      <alignment/>
    </xf>
    <xf numFmtId="165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46" fontId="0" fillId="0" borderId="0" xfId="0" applyNumberFormat="1" applyFont="1" applyFill="1" applyBorder="1" applyAlignment="1" quotePrefix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3" fillId="0" borderId="17" xfId="53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24" borderId="22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25" borderId="0" xfId="0" applyFill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21" borderId="16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8" xfId="0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2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3" fillId="0" borderId="17" xfId="53" applyBorder="1" applyAlignment="1">
      <alignment/>
    </xf>
    <xf numFmtId="0" fontId="3" fillId="21" borderId="16" xfId="53" applyFill="1" applyBorder="1" applyAlignment="1">
      <alignment/>
    </xf>
    <xf numFmtId="2" fontId="0" fillId="24" borderId="11" xfId="0" applyNumberFormat="1" applyFill="1" applyBorder="1" applyAlignment="1" applyProtection="1">
      <alignment/>
      <protection locked="0"/>
    </xf>
    <xf numFmtId="0" fontId="7" fillId="20" borderId="12" xfId="63" applyBorder="1">
      <alignment/>
      <protection/>
    </xf>
    <xf numFmtId="0" fontId="3" fillId="0" borderId="15" xfId="53" applyBorder="1" applyAlignment="1">
      <alignment/>
    </xf>
    <xf numFmtId="46" fontId="0" fillId="0" borderId="14" xfId="0" applyNumberFormat="1" applyFont="1" applyFill="1" applyBorder="1" applyAlignment="1" quotePrefix="1">
      <alignment wrapText="1"/>
    </xf>
    <xf numFmtId="1" fontId="0" fillId="0" borderId="14" xfId="0" applyNumberFormat="1" applyFont="1" applyFill="1" applyBorder="1" applyAlignment="1">
      <alignment wrapText="1"/>
    </xf>
    <xf numFmtId="0" fontId="0" fillId="20" borderId="16" xfId="0" applyFill="1" applyBorder="1" applyAlignment="1">
      <alignment horizontal="center" wrapText="1"/>
    </xf>
    <xf numFmtId="0" fontId="0" fillId="20" borderId="0" xfId="0" applyFill="1" applyBorder="1" applyAlignment="1">
      <alignment horizontal="center" wrapText="1"/>
    </xf>
    <xf numFmtId="0" fontId="0" fillId="20" borderId="17" xfId="0" applyFill="1" applyBorder="1" applyAlignment="1">
      <alignment horizontal="center" wrapText="1"/>
    </xf>
    <xf numFmtId="0" fontId="0" fillId="24" borderId="10" xfId="0" applyFill="1" applyBorder="1" applyAlignment="1" applyProtection="1">
      <alignment horizontal="right"/>
      <protection locked="0"/>
    </xf>
    <xf numFmtId="0" fontId="0" fillId="24" borderId="11" xfId="0" applyFill="1" applyBorder="1" applyAlignment="1" applyProtection="1">
      <alignment horizontal="right"/>
      <protection locked="0"/>
    </xf>
    <xf numFmtId="0" fontId="0" fillId="25" borderId="18" xfId="0" applyFill="1" applyBorder="1" applyAlignment="1">
      <alignment horizontal="center" vertical="top" wrapText="1"/>
    </xf>
    <xf numFmtId="0" fontId="0" fillId="25" borderId="19" xfId="0" applyFill="1" applyBorder="1" applyAlignment="1">
      <alignment horizontal="center" vertical="top" wrapText="1"/>
    </xf>
    <xf numFmtId="0" fontId="0" fillId="25" borderId="20" xfId="0" applyFill="1" applyBorder="1" applyAlignment="1">
      <alignment horizontal="center" vertical="top" wrapText="1"/>
    </xf>
    <xf numFmtId="0" fontId="0" fillId="21" borderId="0" xfId="0" applyFill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SI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Units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1125"/>
          <c:w val="0.9395"/>
          <c:h val="0.823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'Motor Data'!$AG$2</c:f>
              <c:strCache>
                <c:ptCount val="1"/>
                <c:pt idx="0">
                  <c:v>Output power, W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Data'!$AD$3:$AD$503</c:f>
              <c:numCache/>
            </c:numRef>
          </c:xVal>
          <c:yVal>
            <c:numRef>
              <c:f>'Motor Data'!$AG$3:$AG$503</c:f>
              <c:numCache/>
            </c:numRef>
          </c:yVal>
          <c:smooth val="0"/>
        </c:ser>
        <c:ser>
          <c:idx val="4"/>
          <c:order val="1"/>
          <c:tx>
            <c:strRef>
              <c:f>'Motor Data'!$AF$2</c:f>
              <c:strCache>
                <c:ptCount val="1"/>
                <c:pt idx="0">
                  <c:v>Speed, rad/s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Data'!$AD$3:$AD$503</c:f>
              <c:numCache/>
            </c:numRef>
          </c:xVal>
          <c:yVal>
            <c:numRef>
              <c:f>'Motor Data'!$AF$3:$AF$503</c:f>
              <c:numCache/>
            </c:numRef>
          </c:yVal>
          <c:smooth val="0"/>
        </c:ser>
        <c:ser>
          <c:idx val="6"/>
          <c:order val="3"/>
          <c:tx>
            <c:strRef>
              <c:f>'Motor Data'!$AI$2</c:f>
              <c:strCache>
                <c:ptCount val="1"/>
                <c:pt idx="0">
                  <c:v>Power loss, 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Data'!$AD$3:$AD$503</c:f>
              <c:numCache/>
            </c:numRef>
          </c:xVal>
          <c:yVal>
            <c:numRef>
              <c:f>'Motor Data'!$AI$3:$AI$503</c:f>
              <c:numCache/>
            </c:numRef>
          </c:yVal>
          <c:smooth val="0"/>
        </c:ser>
        <c:axId val="9327913"/>
        <c:axId val="16842354"/>
      </c:scatterChart>
      <c:scatterChart>
        <c:scatterStyle val="lineMarker"/>
        <c:varyColors val="0"/>
        <c:ser>
          <c:idx val="5"/>
          <c:order val="2"/>
          <c:tx>
            <c:strRef>
              <c:f>'Motor Data'!$AE$2</c:f>
              <c:strCache>
                <c:ptCount val="1"/>
                <c:pt idx="0">
                  <c:v>Current, 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Data'!$AD$3:$AD$503</c:f>
              <c:numCache/>
            </c:numRef>
          </c:xVal>
          <c:yVal>
            <c:numRef>
              <c:f>'Motor Data'!$AE$3:$AE$503</c:f>
              <c:numCache/>
            </c:numRef>
          </c:yVal>
          <c:smooth val="0"/>
        </c:ser>
        <c:ser>
          <c:idx val="7"/>
          <c:order val="4"/>
          <c:tx>
            <c:strRef>
              <c:f>'Motor Data'!$AJ$2</c:f>
              <c:strCache>
                <c:ptCount val="1"/>
                <c:pt idx="0">
                  <c:v>Efficiency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Data'!$AD$3:$AD$503</c:f>
              <c:numCache/>
            </c:numRef>
          </c:xVal>
          <c:yVal>
            <c:numRef>
              <c:f>'Motor Data'!$AJ$3:$AJ$503</c:f>
              <c:numCache/>
            </c:numRef>
          </c:yVal>
          <c:smooth val="0"/>
        </c:ser>
        <c:axId val="17363459"/>
        <c:axId val="22053404"/>
      </c:scatterChart>
      <c:valAx>
        <c:axId val="93279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 (Nm)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crossBetween val="midCat"/>
        <c:dispUnits/>
      </c:valAx>
      <c:valAx>
        <c:axId val="16842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(rad/s);  Power (W)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autoZero"/>
        <c:crossBetween val="midCat"/>
        <c:dispUnits/>
      </c:valAx>
      <c:valAx>
        <c:axId val="17363459"/>
        <c:scaling>
          <c:orientation val="minMax"/>
        </c:scaling>
        <c:axPos val="b"/>
        <c:delete val="1"/>
        <c:majorTickMark val="out"/>
        <c:minorTickMark val="none"/>
        <c:tickLblPos val="none"/>
        <c:crossAx val="22053404"/>
        <c:crosses val="max"/>
        <c:crossBetween val="midCat"/>
        <c:dispUnits/>
      </c:valAx>
      <c:valAx>
        <c:axId val="220534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(A); Efficiency 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5"/>
          <c:y val="0.081"/>
          <c:w val="0.173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161925</xdr:rowOff>
    </xdr:from>
    <xdr:to>
      <xdr:col>10</xdr:col>
      <xdr:colOff>876300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638175" y="3819525"/>
        <a:ext cx="9277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st%20Robotics\2008%20FRC%20Game\2008%20Bot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tor Data"/>
      <sheetName val="Andy Mark 2-Speed Design"/>
      <sheetName val="Andy Mark 2-Speed Modelling"/>
      <sheetName val="Shift Point"/>
      <sheetName val="Rotary Mechanism"/>
      <sheetName val="Linear Mechanism"/>
      <sheetName val="Kitbot Sample"/>
      <sheetName val="6X6"/>
      <sheetName val="COTS Transmissions"/>
      <sheetName val="Weight Budget"/>
      <sheetName val="Unit Conversions"/>
      <sheetName val="Centripital"/>
      <sheetName val="Manpulator"/>
      <sheetName val="Compressor Data"/>
      <sheetName val="Pneumatic Transient"/>
      <sheetName val="Autonomous Design - Beta"/>
      <sheetName val="Projectile Path"/>
      <sheetName val="Sprockets"/>
      <sheetName val="Calculations"/>
      <sheetName val="Shoulder Analysis"/>
    </sheetNames>
    <sheetDataSet>
      <sheetData sheetId="9">
        <row r="4">
          <cell r="A4" t="str">
            <v>AM CIM Planetary</v>
          </cell>
          <cell r="C4">
            <v>181</v>
          </cell>
        </row>
        <row r="5">
          <cell r="A5" t="str">
            <v>AM Gen 1</v>
          </cell>
          <cell r="C5">
            <v>4.17</v>
          </cell>
          <cell r="D5">
            <v>10.67</v>
          </cell>
        </row>
        <row r="6">
          <cell r="A6" t="str">
            <v>AM Gen 2</v>
          </cell>
          <cell r="C6">
            <v>4.17</v>
          </cell>
          <cell r="D6">
            <v>10.67</v>
          </cell>
        </row>
        <row r="7">
          <cell r="A7" t="str">
            <v>AM Gen 2 - 4:1 span</v>
          </cell>
          <cell r="C7">
            <v>2.67</v>
          </cell>
          <cell r="D7">
            <v>10.67</v>
          </cell>
        </row>
        <row r="8">
          <cell r="A8" t="str">
            <v>AM Planetary</v>
          </cell>
          <cell r="C8">
            <v>3.67</v>
          </cell>
        </row>
        <row r="9">
          <cell r="A9" t="str">
            <v>AM Single Speed</v>
          </cell>
          <cell r="C9">
            <v>12.75</v>
          </cell>
        </row>
        <row r="10">
          <cell r="A10" t="str">
            <v>AM Stackerbox</v>
          </cell>
          <cell r="C10">
            <v>3.57</v>
          </cell>
        </row>
        <row r="11">
          <cell r="A11" t="str">
            <v>AM Supershifter- 2.56:1 span - 45:20 final</v>
          </cell>
          <cell r="C11">
            <v>9.4</v>
          </cell>
          <cell r="D11">
            <v>24</v>
          </cell>
        </row>
        <row r="12">
          <cell r="A12" t="str">
            <v>AM Supershifter- 2.56:1 span - 48:17 final</v>
          </cell>
          <cell r="C12">
            <v>11.8</v>
          </cell>
          <cell r="D12">
            <v>30.1</v>
          </cell>
        </row>
        <row r="13">
          <cell r="A13" t="str">
            <v>AM Supershifter- 4:1 span - 45:20 final</v>
          </cell>
          <cell r="C13">
            <v>6</v>
          </cell>
          <cell r="D13">
            <v>24</v>
          </cell>
        </row>
        <row r="14">
          <cell r="A14" t="str">
            <v>AM Supershifter- 4:1 span - 48:17 final</v>
          </cell>
          <cell r="C14">
            <v>7.5</v>
          </cell>
          <cell r="D14">
            <v>30.1</v>
          </cell>
        </row>
      </sheetData>
      <sheetData sheetId="10">
        <row r="7">
          <cell r="B7" t="str">
            <v>Chassis</v>
          </cell>
          <cell r="C7">
            <v>0</v>
          </cell>
          <cell r="D7">
            <v>0</v>
          </cell>
          <cell r="E7">
            <v>0</v>
          </cell>
          <cell r="H7">
            <v>13</v>
          </cell>
          <cell r="I7">
            <v>30</v>
          </cell>
        </row>
        <row r="8">
          <cell r="B8" t="str">
            <v>Electronics Board</v>
          </cell>
          <cell r="C8">
            <v>7.5</v>
          </cell>
          <cell r="D8">
            <v>4</v>
          </cell>
          <cell r="E8">
            <v>10</v>
          </cell>
          <cell r="H8">
            <v>4</v>
          </cell>
          <cell r="I8">
            <v>20</v>
          </cell>
        </row>
        <row r="9">
          <cell r="B9" t="str">
            <v>Mast</v>
          </cell>
          <cell r="C9">
            <v>10.5</v>
          </cell>
          <cell r="D9">
            <v>0</v>
          </cell>
          <cell r="E9">
            <v>14</v>
          </cell>
          <cell r="H9">
            <v>36</v>
          </cell>
          <cell r="I9">
            <v>15</v>
          </cell>
        </row>
        <row r="10">
          <cell r="B10" t="str">
            <v>Arm</v>
          </cell>
          <cell r="C10">
            <v>28.5</v>
          </cell>
          <cell r="D10">
            <v>11</v>
          </cell>
          <cell r="E10">
            <v>26</v>
          </cell>
          <cell r="H10">
            <v>24</v>
          </cell>
          <cell r="I10">
            <v>10</v>
          </cell>
        </row>
        <row r="11">
          <cell r="B11" t="str">
            <v>Pneumatics</v>
          </cell>
          <cell r="C11">
            <v>0</v>
          </cell>
          <cell r="D11">
            <v>24</v>
          </cell>
          <cell r="E11">
            <v>14</v>
          </cell>
          <cell r="H11">
            <v>36</v>
          </cell>
          <cell r="I11">
            <v>20</v>
          </cell>
        </row>
        <row r="12">
          <cell r="B12" t="str">
            <v>Manipulator</v>
          </cell>
          <cell r="C12">
            <v>0</v>
          </cell>
          <cell r="D12">
            <v>0</v>
          </cell>
          <cell r="E12">
            <v>14</v>
          </cell>
          <cell r="H12">
            <v>36</v>
          </cell>
          <cell r="I12">
            <v>10</v>
          </cell>
        </row>
        <row r="13">
          <cell r="B13" t="str">
            <v>System 5</v>
          </cell>
          <cell r="C13">
            <v>33</v>
          </cell>
          <cell r="D13">
            <v>2</v>
          </cell>
          <cell r="E13">
            <v>36</v>
          </cell>
          <cell r="H13">
            <v>12</v>
          </cell>
          <cell r="I13">
            <v>5</v>
          </cell>
        </row>
        <row r="14">
          <cell r="B14" t="str">
            <v>System 6</v>
          </cell>
          <cell r="I14">
            <v>0</v>
          </cell>
        </row>
        <row r="15">
          <cell r="B15" t="str">
            <v>System 7</v>
          </cell>
          <cell r="I15">
            <v>0</v>
          </cell>
        </row>
        <row r="16">
          <cell r="B16" t="str">
            <v>System 8</v>
          </cell>
          <cell r="I16">
            <v>0</v>
          </cell>
        </row>
        <row r="17">
          <cell r="B17" t="str">
            <v>System 9</v>
          </cell>
          <cell r="I17">
            <v>0</v>
          </cell>
        </row>
        <row r="18">
          <cell r="B18" t="str">
            <v>System 10</v>
          </cell>
        </row>
      </sheetData>
      <sheetData sheetId="11">
        <row r="4">
          <cell r="K4">
            <v>6894.757</v>
          </cell>
          <cell r="N4">
            <v>0.3048</v>
          </cell>
          <cell r="Q4">
            <v>0.4535970244035199</v>
          </cell>
        </row>
        <row r="9">
          <cell r="N9">
            <v>3.28084</v>
          </cell>
        </row>
        <row r="11">
          <cell r="B11">
            <v>0.0254</v>
          </cell>
        </row>
        <row r="14">
          <cell r="E14">
            <v>0.2248089</v>
          </cell>
        </row>
        <row r="16">
          <cell r="B16">
            <v>3.28083</v>
          </cell>
        </row>
        <row r="17">
          <cell r="B17">
            <v>39.36996</v>
          </cell>
        </row>
        <row r="21">
          <cell r="E21">
            <v>4.448222</v>
          </cell>
        </row>
        <row r="29">
          <cell r="B29">
            <v>0.03936996</v>
          </cell>
        </row>
      </sheetData>
      <sheetData sheetId="13">
        <row r="3">
          <cell r="B3">
            <v>836.2657360000001</v>
          </cell>
        </row>
        <row r="4">
          <cell r="B4">
            <v>1.0471975511965976</v>
          </cell>
        </row>
        <row r="5">
          <cell r="B5">
            <v>1.7453292519943295</v>
          </cell>
        </row>
        <row r="6">
          <cell r="B6">
            <v>0.3302</v>
          </cell>
        </row>
        <row r="7">
          <cell r="B7">
            <v>0.508</v>
          </cell>
        </row>
        <row r="10">
          <cell r="B10">
            <v>418.13286800000014</v>
          </cell>
        </row>
        <row r="11">
          <cell r="B11">
            <v>418.13286800000014</v>
          </cell>
        </row>
        <row r="12">
          <cell r="B12">
            <v>135.89318210000008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5comp/Specs/CIM.pdf" TargetMode="External" /><Relationship Id="rId2" Type="http://schemas.openxmlformats.org/officeDocument/2006/relationships/hyperlink" Target="http://www.usfirst.org/uploadedFiles/Community/FRC/FRC_Documents_and_Updates/2008_Assets/Manual/FisherPrice%20Motor%20Curve.pdf" TargetMode="External" /><Relationship Id="rId3" Type="http://schemas.openxmlformats.org/officeDocument/2006/relationships/hyperlink" Target="http://www.mabuchi-motor.co.jp/en_US/cat_files/rs_555pcvc.pdf" TargetMode="External" /><Relationship Id="rId4" Type="http://schemas.openxmlformats.org/officeDocument/2006/relationships/hyperlink" Target="http://www.kinmoremotor.com/producer/1/syd/pic_file/file_e/file1-20090714-014145.pdf" TargetMode="External" /><Relationship Id="rId5" Type="http://schemas.openxmlformats.org/officeDocument/2006/relationships/hyperlink" Target="http://www.interfacebus.com/Copper_Wire_AWG_SIze.html" TargetMode="External" /><Relationship Id="rId6" Type="http://schemas.openxmlformats.org/officeDocument/2006/relationships/hyperlink" Target="http://www2.usfirst.org/2007comp/other/2007%20Guidelines_Tips_Good%20Practices_RevC.pdf" TargetMode="External" /><Relationship Id="rId7" Type="http://schemas.openxmlformats.org/officeDocument/2006/relationships/hyperlink" Target="http://www2.usfirst.org/2007comp/other/2007%20Guidelines_Tips_Good%20Practices_RevC.pdf" TargetMode="External" /><Relationship Id="rId8" Type="http://schemas.openxmlformats.org/officeDocument/2006/relationships/comments" Target="../comments1.xml" /><Relationship Id="rId9" Type="http://schemas.openxmlformats.org/officeDocument/2006/relationships/oleObject" Target="../embeddings/oleObject_0_0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6"/>
  <sheetViews>
    <sheetView tabSelected="1" zoomScale="75" zoomScaleNormal="75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L37" sqref="L37:O38"/>
    </sheetView>
  </sheetViews>
  <sheetFormatPr defaultColWidth="9.140625" defaultRowHeight="12.75" outlineLevelCol="1"/>
  <cols>
    <col min="2" max="2" width="13.8515625" style="0" customWidth="1"/>
    <col min="3" max="3" width="18.8515625" style="0" customWidth="1"/>
    <col min="4" max="4" width="13.7109375" style="0" customWidth="1"/>
    <col min="5" max="5" width="15.421875" style="0" customWidth="1"/>
    <col min="6" max="6" width="13.28125" style="0" customWidth="1"/>
    <col min="7" max="7" width="11.57421875" style="0" bestFit="1" customWidth="1"/>
    <col min="8" max="8" width="17.421875" style="0" customWidth="1"/>
    <col min="9" max="9" width="11.57421875" style="0" customWidth="1"/>
    <col min="10" max="10" width="10.7109375" style="0" customWidth="1"/>
    <col min="11" max="11" width="14.28125" style="0" customWidth="1"/>
    <col min="12" max="12" width="11.00390625" style="0" customWidth="1"/>
    <col min="13" max="13" width="12.00390625" style="0" customWidth="1"/>
    <col min="14" max="14" width="16.28125" style="0" customWidth="1"/>
    <col min="16" max="16" width="12.140625" style="0" customWidth="1"/>
    <col min="17" max="17" width="10.28125" style="0" customWidth="1"/>
    <col min="18" max="18" width="14.8515625" style="0" hidden="1" customWidth="1" outlineLevel="1"/>
    <col min="19" max="19" width="16.00390625" style="0" hidden="1" customWidth="1" outlineLevel="1"/>
    <col min="20" max="29" width="0" style="0" hidden="1" customWidth="1" outlineLevel="1"/>
    <col min="30" max="30" width="9.140625" style="0" customWidth="1" collapsed="1"/>
  </cols>
  <sheetData>
    <row r="1" spans="1:36" ht="13.5" thickBot="1">
      <c r="A1" s="101" t="s">
        <v>82</v>
      </c>
      <c r="B1" s="101"/>
      <c r="C1" s="63" t="s">
        <v>83</v>
      </c>
      <c r="S1" t="s">
        <v>99</v>
      </c>
      <c r="AD1" s="103" t="s">
        <v>0</v>
      </c>
      <c r="AE1" s="104"/>
      <c r="AF1" s="104"/>
      <c r="AG1" s="104"/>
      <c r="AH1" s="104"/>
      <c r="AI1" s="104"/>
      <c r="AJ1" s="105"/>
    </row>
    <row r="2" spans="1:37" ht="92.25" customHeight="1" thickBot="1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62</v>
      </c>
      <c r="S2" s="4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6" t="s">
        <v>25</v>
      </c>
      <c r="AD2" s="7" t="s">
        <v>18</v>
      </c>
      <c r="AE2" s="8" t="s">
        <v>20</v>
      </c>
      <c r="AF2" s="8" t="s">
        <v>19</v>
      </c>
      <c r="AG2" s="8" t="s">
        <v>26</v>
      </c>
      <c r="AH2" s="8" t="s">
        <v>27</v>
      </c>
      <c r="AI2" s="8" t="s">
        <v>28</v>
      </c>
      <c r="AJ2" s="9" t="s">
        <v>29</v>
      </c>
      <c r="AK2" s="10"/>
    </row>
    <row r="3" spans="1:36" ht="12.75">
      <c r="A3" s="65">
        <v>2</v>
      </c>
      <c r="B3" s="56" t="s">
        <v>36</v>
      </c>
      <c r="C3" s="55" t="s">
        <v>37</v>
      </c>
      <c r="D3" s="56"/>
      <c r="E3" s="56"/>
      <c r="F3" s="57">
        <v>12</v>
      </c>
      <c r="G3" s="91"/>
      <c r="H3" s="58" t="s">
        <v>38</v>
      </c>
      <c r="I3" s="58">
        <f>0.45</f>
        <v>0.45</v>
      </c>
      <c r="J3" s="58">
        <v>70</v>
      </c>
      <c r="K3" s="58">
        <v>15600</v>
      </c>
      <c r="L3" s="92">
        <f aca="true" t="shared" si="0" ref="L3:L8">K3*2*PI()/60</f>
        <v>1633.6281798666926</v>
      </c>
      <c r="M3" s="58">
        <v>1.25</v>
      </c>
      <c r="N3" s="58">
        <v>100.7</v>
      </c>
      <c r="O3" s="90" t="s">
        <v>91</v>
      </c>
      <c r="S3" s="11" t="s">
        <v>33</v>
      </c>
      <c r="T3" s="12">
        <v>0</v>
      </c>
      <c r="U3" s="13">
        <f>LOOKUP(B13,C3:C9,K3:K9)*N13/LOOKUP(B13,C3:C9,F3:F9)</f>
        <v>4646.25</v>
      </c>
      <c r="V3" s="13">
        <f>T3/141.6</f>
        <v>0</v>
      </c>
      <c r="W3" s="12">
        <f>U3*PI()/30</f>
        <v>486.5541622247192</v>
      </c>
      <c r="X3" s="14">
        <f>LOOKUP(B13,C3:C9,M3:M9)*N13/LOOKUP(B13,C3:C9,F3:F9)</f>
        <v>2.3625000000000003</v>
      </c>
      <c r="Y3" s="62">
        <f>LOOKUP(B13,C3:C9,F3:F9)</f>
        <v>12</v>
      </c>
      <c r="Z3" s="15">
        <f>IF(N15=TRUE,N13/X7+M65,N13/X7)</f>
        <v>0.09022556390977443</v>
      </c>
      <c r="AA3" s="16">
        <f>V7/(X7-X3)</f>
        <v>0.018613054956442512</v>
      </c>
      <c r="AB3" s="13">
        <f>(N13-X3*Z3)/W3</f>
        <v>0.021142234316170728</v>
      </c>
      <c r="AC3" s="17">
        <f>AA3*X3</f>
        <v>0.04397334233459544</v>
      </c>
      <c r="AD3" s="18">
        <f>V7</f>
        <v>2.122120928221402</v>
      </c>
      <c r="AE3" s="19">
        <f>(AD3+$AC$3)/$AA$3</f>
        <v>116.37500000000003</v>
      </c>
      <c r="AF3" s="19">
        <f aca="true" t="shared" si="1" ref="AF3:AF66">($N$13-AE3*$Z$3)/$AB$3</f>
        <v>-8.401935258288176E-14</v>
      </c>
      <c r="AG3" s="19">
        <f>AF3*AD3</f>
        <v>-1.782992264917463E-13</v>
      </c>
      <c r="AH3" s="19">
        <f>AE3*$N$13</f>
        <v>1221.9375000000002</v>
      </c>
      <c r="AI3" s="19">
        <f>AH3-AG3</f>
        <v>1221.9375000000005</v>
      </c>
      <c r="AJ3" s="20">
        <f>AG3/AH3*100</f>
        <v>-1.4591517691514197E-14</v>
      </c>
    </row>
    <row r="4" spans="1:44" ht="25.5">
      <c r="A4" s="66">
        <v>2</v>
      </c>
      <c r="B4" s="47" t="s">
        <v>30</v>
      </c>
      <c r="C4" s="59" t="s">
        <v>98</v>
      </c>
      <c r="D4" s="47"/>
      <c r="E4" s="47" t="s">
        <v>31</v>
      </c>
      <c r="F4" s="48">
        <v>12</v>
      </c>
      <c r="G4" s="49"/>
      <c r="H4" s="50" t="s">
        <v>32</v>
      </c>
      <c r="I4" s="50">
        <v>10.6</v>
      </c>
      <c r="J4" s="50">
        <v>18.6</v>
      </c>
      <c r="K4" s="50">
        <v>84</v>
      </c>
      <c r="L4" s="51">
        <f t="shared" si="0"/>
        <v>8.79645943005142</v>
      </c>
      <c r="M4" s="50">
        <v>1.8</v>
      </c>
      <c r="N4" s="50">
        <v>13.25</v>
      </c>
      <c r="O4" s="86" t="s">
        <v>91</v>
      </c>
      <c r="S4" s="22"/>
      <c r="T4" s="23"/>
      <c r="U4" s="24"/>
      <c r="V4" s="19"/>
      <c r="W4" s="23"/>
      <c r="X4" s="23"/>
      <c r="Y4" s="23"/>
      <c r="Z4" s="24"/>
      <c r="AA4" s="25"/>
      <c r="AB4" s="24"/>
      <c r="AC4" s="21"/>
      <c r="AD4" s="18">
        <f>AD3-$V$7/500</f>
        <v>2.1178766863649594</v>
      </c>
      <c r="AE4" s="19">
        <f aca="true" t="shared" si="2" ref="AE4:AE66">(AD4+$AC$3)/$AA$3</f>
        <v>116.14697500000003</v>
      </c>
      <c r="AF4" s="19">
        <f t="shared" si="1"/>
        <v>0.9731083244493904</v>
      </c>
      <c r="AG4" s="19">
        <f>AF4*AD4</f>
        <v>2.060923433659033</v>
      </c>
      <c r="AH4" s="19">
        <f aca="true" t="shared" si="3" ref="AH4:AH67">AE4*$N$13</f>
        <v>1219.5432375000003</v>
      </c>
      <c r="AI4" s="19">
        <f>AH4-AG4</f>
        <v>1217.4823140663411</v>
      </c>
      <c r="AJ4" s="20">
        <f>AG4/AH4*100</f>
        <v>0.16899141992569433</v>
      </c>
      <c r="AL4" s="26"/>
      <c r="AM4" s="27"/>
      <c r="AN4" s="27"/>
      <c r="AO4" s="27"/>
      <c r="AP4" s="27"/>
      <c r="AQ4" s="27"/>
      <c r="AR4" s="27"/>
    </row>
    <row r="5" spans="1:44" ht="25.5">
      <c r="A5" s="66">
        <v>2</v>
      </c>
      <c r="B5" s="47" t="s">
        <v>30</v>
      </c>
      <c r="C5" s="59" t="s">
        <v>97</v>
      </c>
      <c r="D5" s="47"/>
      <c r="E5" s="47" t="s">
        <v>34</v>
      </c>
      <c r="F5" s="48">
        <v>12</v>
      </c>
      <c r="G5" s="49"/>
      <c r="H5" s="50" t="s">
        <v>32</v>
      </c>
      <c r="I5" s="50">
        <v>10.6</v>
      </c>
      <c r="J5" s="50">
        <v>21</v>
      </c>
      <c r="K5" s="50">
        <v>84</v>
      </c>
      <c r="L5" s="51">
        <f t="shared" si="0"/>
        <v>8.79645943005142</v>
      </c>
      <c r="M5" s="50">
        <v>1.8</v>
      </c>
      <c r="N5" s="50">
        <v>13.25</v>
      </c>
      <c r="O5" s="86" t="s">
        <v>91</v>
      </c>
      <c r="S5" s="22"/>
      <c r="T5" s="23"/>
      <c r="U5" s="24"/>
      <c r="V5" s="19"/>
      <c r="W5" s="23"/>
      <c r="X5" s="23"/>
      <c r="Y5" s="23"/>
      <c r="Z5" s="24"/>
      <c r="AA5" s="25"/>
      <c r="AB5" s="24"/>
      <c r="AC5" s="21"/>
      <c r="AD5" s="18">
        <f aca="true" t="shared" si="4" ref="AD5:AD68">AD4-$V$7/500</f>
        <v>2.1136324445085166</v>
      </c>
      <c r="AE5" s="19">
        <f t="shared" si="2"/>
        <v>115.91895000000002</v>
      </c>
      <c r="AF5" s="19">
        <f t="shared" si="1"/>
        <v>1.9462166488987809</v>
      </c>
      <c r="AG5" s="19">
        <f aca="true" t="shared" si="5" ref="AG5:AG68">AF5*AD5</f>
        <v>4.113586653155104</v>
      </c>
      <c r="AH5" s="19">
        <f t="shared" si="3"/>
        <v>1217.1489750000003</v>
      </c>
      <c r="AI5" s="19">
        <f aca="true" t="shared" si="6" ref="AI5:AI68">AH5-AG5</f>
        <v>1213.0353883468451</v>
      </c>
      <c r="AJ5" s="20">
        <f aca="true" t="shared" si="7" ref="AJ5:AJ68">AG5/AH5*100</f>
        <v>0.3379690356437348</v>
      </c>
      <c r="AL5" s="26"/>
      <c r="AM5" s="27"/>
      <c r="AN5" s="27"/>
      <c r="AO5" s="27"/>
      <c r="AP5" s="27"/>
      <c r="AQ5" s="27"/>
      <c r="AR5" s="27"/>
    </row>
    <row r="6" spans="1:44" ht="12.75">
      <c r="A6" s="66">
        <v>5</v>
      </c>
      <c r="B6" s="47" t="s">
        <v>39</v>
      </c>
      <c r="C6" s="46" t="s">
        <v>40</v>
      </c>
      <c r="D6" s="64" t="s">
        <v>94</v>
      </c>
      <c r="E6" s="64" t="s">
        <v>80</v>
      </c>
      <c r="F6" s="48">
        <v>12</v>
      </c>
      <c r="G6" s="50"/>
      <c r="H6" s="50" t="s">
        <v>41</v>
      </c>
      <c r="I6" s="50">
        <f>343.4/141.591836734693</f>
        <v>2.4252810608244597</v>
      </c>
      <c r="J6" s="50">
        <v>133</v>
      </c>
      <c r="K6" s="50">
        <v>5310</v>
      </c>
      <c r="L6" s="51">
        <f t="shared" si="0"/>
        <v>556.0618996853934</v>
      </c>
      <c r="M6" s="50">
        <v>2.7</v>
      </c>
      <c r="N6" s="50">
        <v>196.46</v>
      </c>
      <c r="O6" s="60" t="s">
        <v>91</v>
      </c>
      <c r="S6" s="22"/>
      <c r="T6" s="23"/>
      <c r="U6" s="24"/>
      <c r="V6" s="19"/>
      <c r="W6" s="23"/>
      <c r="X6" s="23"/>
      <c r="Y6" s="23"/>
      <c r="Z6" s="24"/>
      <c r="AA6" s="25"/>
      <c r="AB6" s="24"/>
      <c r="AC6" s="21"/>
      <c r="AD6" s="18">
        <f t="shared" si="4"/>
        <v>2.109388202652074</v>
      </c>
      <c r="AE6" s="19">
        <f t="shared" si="2"/>
        <v>115.69092500000002</v>
      </c>
      <c r="AF6" s="19">
        <f t="shared" si="1"/>
        <v>2.9193249733482554</v>
      </c>
      <c r="AG6" s="19">
        <f t="shared" si="5"/>
        <v>6.15798965848839</v>
      </c>
      <c r="AH6" s="19">
        <f t="shared" si="3"/>
        <v>1214.7547125000003</v>
      </c>
      <c r="AI6" s="19">
        <f t="shared" si="6"/>
        <v>1208.596722841512</v>
      </c>
      <c r="AJ6" s="20">
        <f t="shared" si="7"/>
        <v>0.5069327655305053</v>
      </c>
      <c r="AL6" s="26"/>
      <c r="AM6" s="27"/>
      <c r="AN6" s="27"/>
      <c r="AO6" s="27"/>
      <c r="AP6" s="27"/>
      <c r="AQ6" s="27"/>
      <c r="AR6" s="27"/>
    </row>
    <row r="7" spans="1:44" ht="13.5" thickBot="1">
      <c r="A7" s="66">
        <v>1</v>
      </c>
      <c r="B7" s="64" t="s">
        <v>61</v>
      </c>
      <c r="C7" s="59" t="s">
        <v>92</v>
      </c>
      <c r="D7" s="64"/>
      <c r="E7" s="47"/>
      <c r="F7" s="48">
        <v>12</v>
      </c>
      <c r="G7" s="52"/>
      <c r="H7" s="54"/>
      <c r="I7" s="50">
        <v>0.11</v>
      </c>
      <c r="J7" s="50">
        <v>4.4</v>
      </c>
      <c r="K7" s="50">
        <v>4500</v>
      </c>
      <c r="L7" s="53">
        <f t="shared" si="0"/>
        <v>471.238898038469</v>
      </c>
      <c r="M7" s="50">
        <v>0.19</v>
      </c>
      <c r="N7" s="50">
        <v>9.92</v>
      </c>
      <c r="O7" s="86" t="s">
        <v>96</v>
      </c>
      <c r="S7" s="28" t="s">
        <v>35</v>
      </c>
      <c r="T7" s="29"/>
      <c r="U7" s="30">
        <v>0</v>
      </c>
      <c r="V7" s="31">
        <f>LOOKUP(B13,C3:C9,I3:I9)*N13/LOOKUP(B13,C3:C9,F3:F9)</f>
        <v>2.122120928221402</v>
      </c>
      <c r="W7" s="29">
        <f>U7*PI()/30</f>
        <v>0</v>
      </c>
      <c r="X7" s="29">
        <f>LOOKUP(B13,C3:C9,J3:J9)*N13/LOOKUP(B13,C3:C9,F3:F9)</f>
        <v>116.375</v>
      </c>
      <c r="Y7" s="29"/>
      <c r="Z7" s="30"/>
      <c r="AA7" s="30"/>
      <c r="AB7" s="30"/>
      <c r="AC7" s="32"/>
      <c r="AD7" s="18">
        <f t="shared" si="4"/>
        <v>2.105143960795631</v>
      </c>
      <c r="AE7" s="19">
        <f t="shared" si="2"/>
        <v>115.46290000000002</v>
      </c>
      <c r="AF7" s="19">
        <f t="shared" si="1"/>
        <v>3.8924332977977296</v>
      </c>
      <c r="AG7" s="19">
        <f t="shared" si="5"/>
        <v>8.194132449658712</v>
      </c>
      <c r="AH7" s="19">
        <f t="shared" si="3"/>
        <v>1212.3604500000001</v>
      </c>
      <c r="AI7" s="19">
        <f t="shared" si="6"/>
        <v>1204.1663175503413</v>
      </c>
      <c r="AJ7" s="20">
        <f t="shared" si="7"/>
        <v>0.6758825273175738</v>
      </c>
      <c r="AL7" s="26"/>
      <c r="AM7" s="27"/>
      <c r="AN7" s="27"/>
      <c r="AO7" s="27"/>
      <c r="AP7" s="27"/>
      <c r="AQ7" s="27"/>
      <c r="AR7" s="27"/>
    </row>
    <row r="8" spans="1:44" ht="12.75">
      <c r="A8" s="66">
        <v>1</v>
      </c>
      <c r="B8" s="64" t="s">
        <v>61</v>
      </c>
      <c r="C8" s="59" t="s">
        <v>93</v>
      </c>
      <c r="D8" s="64"/>
      <c r="E8" s="47"/>
      <c r="F8" s="48">
        <v>12</v>
      </c>
      <c r="G8" s="52"/>
      <c r="H8" s="50" t="s">
        <v>95</v>
      </c>
      <c r="I8" s="50">
        <v>0.292</v>
      </c>
      <c r="J8" s="50">
        <v>10.9</v>
      </c>
      <c r="K8" s="50">
        <v>4100</v>
      </c>
      <c r="L8" s="51">
        <f t="shared" si="0"/>
        <v>429.35099599060504</v>
      </c>
      <c r="M8" s="50">
        <v>0.2</v>
      </c>
      <c r="N8" s="50">
        <v>18.27</v>
      </c>
      <c r="O8" s="86" t="s">
        <v>61</v>
      </c>
      <c r="AD8" s="18">
        <f t="shared" si="4"/>
        <v>2.1008997189391883</v>
      </c>
      <c r="AE8" s="19">
        <f t="shared" si="2"/>
        <v>115.23487500000003</v>
      </c>
      <c r="AF8" s="19">
        <f t="shared" si="1"/>
        <v>4.86554162224712</v>
      </c>
      <c r="AG8" s="19">
        <f t="shared" si="5"/>
        <v>10.222015026665897</v>
      </c>
      <c r="AH8" s="19">
        <f t="shared" si="3"/>
        <v>1209.9661875000004</v>
      </c>
      <c r="AI8" s="19">
        <f t="shared" si="6"/>
        <v>1199.7441724733344</v>
      </c>
      <c r="AJ8" s="20">
        <f t="shared" si="7"/>
        <v>0.8448182380853427</v>
      </c>
      <c r="AL8" s="26"/>
      <c r="AM8" s="27"/>
      <c r="AN8" s="27"/>
      <c r="AO8" s="27"/>
      <c r="AP8" s="27"/>
      <c r="AQ8" s="27"/>
      <c r="AR8" s="27"/>
    </row>
    <row r="9" spans="1:44" ht="13.5" thickBot="1">
      <c r="A9" s="98" t="s">
        <v>42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AD9" s="18">
        <f t="shared" si="4"/>
        <v>2.0966554770827455</v>
      </c>
      <c r="AE9" s="19">
        <f t="shared" si="2"/>
        <v>115.00685000000003</v>
      </c>
      <c r="AF9" s="19">
        <f t="shared" si="1"/>
        <v>5.838649946696511</v>
      </c>
      <c r="AG9" s="19">
        <f t="shared" si="5"/>
        <v>12.24163738951012</v>
      </c>
      <c r="AH9" s="19">
        <f t="shared" si="3"/>
        <v>1207.5719250000002</v>
      </c>
      <c r="AI9" s="19">
        <f t="shared" si="6"/>
        <v>1195.3302876104901</v>
      </c>
      <c r="AJ9" s="20">
        <f t="shared" si="7"/>
        <v>1.013739814256622</v>
      </c>
      <c r="AL9" s="26"/>
      <c r="AM9" s="27"/>
      <c r="AN9" s="27"/>
      <c r="AO9" s="27"/>
      <c r="AP9" s="27"/>
      <c r="AQ9" s="27"/>
      <c r="AR9" s="27"/>
    </row>
    <row r="10" spans="30:44" ht="12.75">
      <c r="AD10" s="18">
        <f t="shared" si="4"/>
        <v>2.0924112352263027</v>
      </c>
      <c r="AE10" s="19">
        <f t="shared" si="2"/>
        <v>114.77882500000003</v>
      </c>
      <c r="AF10" s="19">
        <f t="shared" si="1"/>
        <v>6.811758271145985</v>
      </c>
      <c r="AG10" s="19">
        <f t="shared" si="5"/>
        <v>14.252999538191554</v>
      </c>
      <c r="AH10" s="19">
        <f t="shared" si="3"/>
        <v>1205.1776625000002</v>
      </c>
      <c r="AI10" s="19">
        <f t="shared" si="6"/>
        <v>1190.9246629618087</v>
      </c>
      <c r="AJ10" s="20">
        <f t="shared" si="7"/>
        <v>1.1826471715900686</v>
      </c>
      <c r="AL10" s="26"/>
      <c r="AM10" s="27"/>
      <c r="AN10" s="27"/>
      <c r="AO10" s="27"/>
      <c r="AP10" s="27"/>
      <c r="AQ10" s="27"/>
      <c r="AR10" s="27"/>
    </row>
    <row r="11" spans="2:44" ht="13.5" thickBot="1">
      <c r="B11" s="102" t="s">
        <v>81</v>
      </c>
      <c r="C11" s="102"/>
      <c r="D11" s="102"/>
      <c r="E11" s="102"/>
      <c r="F11" s="102"/>
      <c r="G11" s="102"/>
      <c r="H11" s="102"/>
      <c r="I11" s="102"/>
      <c r="J11" s="102"/>
      <c r="K11" s="102"/>
      <c r="AD11" s="18">
        <f t="shared" si="4"/>
        <v>2.08816699336986</v>
      </c>
      <c r="AE11" s="19">
        <f t="shared" si="2"/>
        <v>114.55080000000002</v>
      </c>
      <c r="AF11" s="19">
        <f t="shared" si="1"/>
        <v>7.784866595595459</v>
      </c>
      <c r="AG11" s="19">
        <f t="shared" si="5"/>
        <v>16.25610147271003</v>
      </c>
      <c r="AH11" s="19">
        <f t="shared" si="3"/>
        <v>1202.7834000000003</v>
      </c>
      <c r="AI11" s="19">
        <f t="shared" si="6"/>
        <v>1186.5272985272902</v>
      </c>
      <c r="AJ11" s="20">
        <f t="shared" si="7"/>
        <v>1.3515402251735456</v>
      </c>
      <c r="AL11" s="26"/>
      <c r="AM11" s="27"/>
      <c r="AN11" s="27"/>
      <c r="AO11" s="27"/>
      <c r="AP11" s="27"/>
      <c r="AQ11" s="27"/>
      <c r="AR11" s="27"/>
    </row>
    <row r="12" spans="2:44" ht="13.5" customHeight="1">
      <c r="B12" s="106" t="str">
        <f>LOOKUP(B13,C3:C9,B3:B9)</f>
        <v>CIM</v>
      </c>
      <c r="C12" s="107"/>
      <c r="D12" s="107"/>
      <c r="E12" s="107"/>
      <c r="F12" s="107"/>
      <c r="G12" s="107"/>
      <c r="H12" s="107"/>
      <c r="I12" s="107"/>
      <c r="J12" s="107"/>
      <c r="K12" s="107"/>
      <c r="L12" s="33"/>
      <c r="M12" s="34"/>
      <c r="N12" s="34"/>
      <c r="O12" s="35"/>
      <c r="AD12" s="18">
        <f t="shared" si="4"/>
        <v>2.083922751513417</v>
      </c>
      <c r="AE12" s="19">
        <f t="shared" si="2"/>
        <v>114.32277500000004</v>
      </c>
      <c r="AF12" s="19">
        <f t="shared" si="1"/>
        <v>8.75797492004485</v>
      </c>
      <c r="AG12" s="19">
        <f t="shared" si="5"/>
        <v>18.250943193065364</v>
      </c>
      <c r="AH12" s="19">
        <f t="shared" si="3"/>
        <v>1200.3891375000003</v>
      </c>
      <c r="AI12" s="19">
        <f t="shared" si="6"/>
        <v>1182.138194306935</v>
      </c>
      <c r="AJ12" s="20">
        <f t="shared" si="7"/>
        <v>1.5204188894174626</v>
      </c>
      <c r="AL12" s="26"/>
      <c r="AM12" s="27"/>
      <c r="AN12" s="27"/>
      <c r="AO12" s="27"/>
      <c r="AP12" s="27"/>
      <c r="AQ12" s="27"/>
      <c r="AR12" s="27"/>
    </row>
    <row r="13" spans="2:44" ht="12.75">
      <c r="B13" s="108" t="s">
        <v>40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9" t="s">
        <v>88</v>
      </c>
      <c r="N13" s="63">
        <v>10.5</v>
      </c>
      <c r="O13" s="36"/>
      <c r="AD13" s="18">
        <f t="shared" si="4"/>
        <v>2.0796785096569743</v>
      </c>
      <c r="AE13" s="19">
        <f t="shared" si="2"/>
        <v>114.09475000000003</v>
      </c>
      <c r="AF13" s="19">
        <f t="shared" si="1"/>
        <v>9.73108324449424</v>
      </c>
      <c r="AG13" s="19">
        <f t="shared" si="5"/>
        <v>20.237524699257737</v>
      </c>
      <c r="AH13" s="19">
        <f t="shared" si="3"/>
        <v>1197.9948750000003</v>
      </c>
      <c r="AI13" s="19">
        <f t="shared" si="6"/>
        <v>1177.7573503007425</v>
      </c>
      <c r="AJ13" s="20">
        <f t="shared" si="7"/>
        <v>1.6892830780480368</v>
      </c>
      <c r="AL13" s="26"/>
      <c r="AM13" s="27"/>
      <c r="AN13" s="27"/>
      <c r="AO13" s="27"/>
      <c r="AP13" s="27"/>
      <c r="AQ13" s="27"/>
      <c r="AR13" s="27"/>
    </row>
    <row r="14" spans="2:36" ht="13.5" thickBot="1">
      <c r="B14" s="110" t="str">
        <f>LOOKUP(B13,C3:C9,D3:D9)</f>
        <v>2.5" CIM</v>
      </c>
      <c r="C14" s="111"/>
      <c r="D14" s="111"/>
      <c r="E14" s="111"/>
      <c r="F14" s="111"/>
      <c r="G14" s="111"/>
      <c r="H14" s="111"/>
      <c r="I14" s="111"/>
      <c r="J14" s="111"/>
      <c r="K14" s="111"/>
      <c r="L14" s="37"/>
      <c r="M14" s="38"/>
      <c r="N14" s="38"/>
      <c r="O14" s="39"/>
      <c r="AD14" s="18">
        <f t="shared" si="4"/>
        <v>2.0754342678005315</v>
      </c>
      <c r="AE14" s="19">
        <f t="shared" si="2"/>
        <v>113.86672500000003</v>
      </c>
      <c r="AF14" s="19">
        <f t="shared" si="1"/>
        <v>10.704191568943715</v>
      </c>
      <c r="AG14" s="19">
        <f t="shared" si="5"/>
        <v>22.21584599128732</v>
      </c>
      <c r="AH14" s="19">
        <f t="shared" si="3"/>
        <v>1195.6006125000004</v>
      </c>
      <c r="AI14" s="19">
        <f t="shared" si="6"/>
        <v>1173.384766508713</v>
      </c>
      <c r="AJ14" s="20">
        <f t="shared" si="7"/>
        <v>1.85813270410041</v>
      </c>
    </row>
    <row r="15" spans="12:36" ht="13.5" thickBot="1">
      <c r="L15" s="67"/>
      <c r="M15" s="70" t="s">
        <v>79</v>
      </c>
      <c r="N15" s="63" t="b">
        <v>0</v>
      </c>
      <c r="AD15" s="18">
        <f t="shared" si="4"/>
        <v>2.0711900259440887</v>
      </c>
      <c r="AE15" s="19">
        <f t="shared" si="2"/>
        <v>113.63870000000003</v>
      </c>
      <c r="AF15" s="19">
        <f t="shared" si="1"/>
        <v>11.677299893393188</v>
      </c>
      <c r="AG15" s="19">
        <f t="shared" si="5"/>
        <v>24.18590706915394</v>
      </c>
      <c r="AH15" s="19">
        <f t="shared" si="3"/>
        <v>1193.2063500000004</v>
      </c>
      <c r="AI15" s="19">
        <f t="shared" si="6"/>
        <v>1169.0204429308465</v>
      </c>
      <c r="AJ15" s="20">
        <f t="shared" si="7"/>
        <v>2.026967679911688</v>
      </c>
    </row>
    <row r="16" spans="12:36" ht="12.75">
      <c r="L16" s="33"/>
      <c r="M16" s="34"/>
      <c r="N16" s="34"/>
      <c r="O16" s="35"/>
      <c r="AD16" s="18">
        <f t="shared" si="4"/>
        <v>2.066945784087646</v>
      </c>
      <c r="AE16" s="19">
        <f t="shared" si="2"/>
        <v>113.41067500000004</v>
      </c>
      <c r="AF16" s="19">
        <f t="shared" si="1"/>
        <v>12.65040821784258</v>
      </c>
      <c r="AG16" s="19">
        <f t="shared" si="5"/>
        <v>26.147707932857433</v>
      </c>
      <c r="AH16" s="19">
        <f t="shared" si="3"/>
        <v>1190.8120875000004</v>
      </c>
      <c r="AI16" s="19">
        <f t="shared" si="6"/>
        <v>1164.664379567143</v>
      </c>
      <c r="AJ16" s="20">
        <f t="shared" si="7"/>
        <v>2.195787917113952</v>
      </c>
    </row>
    <row r="17" spans="12:36" ht="12.75">
      <c r="L17" s="40"/>
      <c r="M17" s="41" t="s">
        <v>43</v>
      </c>
      <c r="N17" s="42">
        <f>MAX(AG3:AG503)</f>
        <v>258.13169259257694</v>
      </c>
      <c r="O17" s="43" t="s">
        <v>44</v>
      </c>
      <c r="AD17" s="18">
        <f t="shared" si="4"/>
        <v>2.062701542231203</v>
      </c>
      <c r="AE17" s="19">
        <f t="shared" si="2"/>
        <v>113.18265000000004</v>
      </c>
      <c r="AF17" s="19">
        <f t="shared" si="1"/>
        <v>13.62351654229197</v>
      </c>
      <c r="AG17" s="19">
        <f t="shared" si="5"/>
        <v>28.101248582397954</v>
      </c>
      <c r="AH17" s="19">
        <f t="shared" si="3"/>
        <v>1188.4178250000004</v>
      </c>
      <c r="AI17" s="19">
        <f t="shared" si="6"/>
        <v>1160.3165764176024</v>
      </c>
      <c r="AJ17" s="20">
        <f t="shared" si="7"/>
        <v>2.3645933266271855</v>
      </c>
    </row>
    <row r="18" spans="12:36" ht="12.75">
      <c r="L18" s="40"/>
      <c r="M18" s="41" t="s">
        <v>45</v>
      </c>
      <c r="N18" s="42">
        <f>MAX(AF3:AF503)</f>
        <v>486.5541622247176</v>
      </c>
      <c r="O18" s="43" t="s">
        <v>46</v>
      </c>
      <c r="AD18" s="18">
        <f t="shared" si="4"/>
        <v>2.0584573003747604</v>
      </c>
      <c r="AE18" s="19">
        <f t="shared" si="2"/>
        <v>112.95462500000004</v>
      </c>
      <c r="AF18" s="19">
        <f t="shared" si="1"/>
        <v>14.596624866741445</v>
      </c>
      <c r="AG18" s="19">
        <f t="shared" si="5"/>
        <v>30.04652901777569</v>
      </c>
      <c r="AH18" s="19">
        <f t="shared" si="3"/>
        <v>1186.0235625000005</v>
      </c>
      <c r="AI18" s="19">
        <f t="shared" si="6"/>
        <v>1155.977033482225</v>
      </c>
      <c r="AJ18" s="20">
        <f t="shared" si="7"/>
        <v>2.5333838186520583</v>
      </c>
    </row>
    <row r="19" spans="12:36" ht="12.75">
      <c r="L19" s="40"/>
      <c r="M19" s="41" t="s">
        <v>47</v>
      </c>
      <c r="N19" s="42">
        <f>MAX(AI3:AI503)</f>
        <v>1221.9375000000005</v>
      </c>
      <c r="O19" s="43" t="s">
        <v>44</v>
      </c>
      <c r="AD19" s="18">
        <f t="shared" si="4"/>
        <v>2.0542130585183176</v>
      </c>
      <c r="AE19" s="19">
        <f t="shared" si="2"/>
        <v>112.72660000000003</v>
      </c>
      <c r="AF19" s="19">
        <f t="shared" si="1"/>
        <v>15.569733191190918</v>
      </c>
      <c r="AG19" s="19">
        <f t="shared" si="5"/>
        <v>31.983549238990463</v>
      </c>
      <c r="AH19" s="19">
        <f t="shared" si="3"/>
        <v>1183.6293000000003</v>
      </c>
      <c r="AI19" s="19">
        <f t="shared" si="6"/>
        <v>1151.6457507610098</v>
      </c>
      <c r="AJ19" s="20">
        <f t="shared" si="7"/>
        <v>2.7021593026626203</v>
      </c>
    </row>
    <row r="20" spans="12:36" ht="12.75">
      <c r="L20" s="40"/>
      <c r="M20" s="41" t="s">
        <v>48</v>
      </c>
      <c r="N20" s="44">
        <f>MAX(AE3:AE503)</f>
        <v>116.37500000000003</v>
      </c>
      <c r="O20" s="43" t="s">
        <v>49</v>
      </c>
      <c r="AD20" s="18">
        <f t="shared" si="4"/>
        <v>2.049968816661875</v>
      </c>
      <c r="AE20" s="19">
        <f t="shared" si="2"/>
        <v>112.49857500000003</v>
      </c>
      <c r="AF20" s="19">
        <f t="shared" si="1"/>
        <v>16.54284151564031</v>
      </c>
      <c r="AG20" s="19">
        <f t="shared" si="5"/>
        <v>33.9123092460421</v>
      </c>
      <c r="AH20" s="19">
        <f t="shared" si="3"/>
        <v>1181.2350375000003</v>
      </c>
      <c r="AI20" s="19">
        <f t="shared" si="6"/>
        <v>1147.3227282539583</v>
      </c>
      <c r="AJ20" s="20">
        <f t="shared" si="7"/>
        <v>2.8709196873989686</v>
      </c>
    </row>
    <row r="21" spans="12:36" ht="12.75">
      <c r="L21" s="40"/>
      <c r="M21" s="41" t="s">
        <v>50</v>
      </c>
      <c r="N21" s="42">
        <f>MAX(AJ3:AJ503)</f>
        <v>64.73699742306945</v>
      </c>
      <c r="O21" s="43" t="s">
        <v>51</v>
      </c>
      <c r="AD21" s="18">
        <f t="shared" si="4"/>
        <v>2.045724574805432</v>
      </c>
      <c r="AE21" s="19">
        <f t="shared" si="2"/>
        <v>112.27055000000004</v>
      </c>
      <c r="AF21" s="19">
        <f t="shared" si="1"/>
        <v>17.5159498400897</v>
      </c>
      <c r="AG21" s="19">
        <f t="shared" si="5"/>
        <v>35.832809038930776</v>
      </c>
      <c r="AH21" s="19">
        <f t="shared" si="3"/>
        <v>1178.8407750000003</v>
      </c>
      <c r="AI21" s="19">
        <f t="shared" si="6"/>
        <v>1143.0079659610697</v>
      </c>
      <c r="AJ21" s="20">
        <f t="shared" si="7"/>
        <v>3.039664880859823</v>
      </c>
    </row>
    <row r="22" spans="12:36" ht="12.75">
      <c r="L22" s="40"/>
      <c r="M22" s="41"/>
      <c r="N22" s="42"/>
      <c r="O22" s="43"/>
      <c r="AD22" s="18">
        <f t="shared" si="4"/>
        <v>2.0414803329489892</v>
      </c>
      <c r="AE22" s="19">
        <f t="shared" si="2"/>
        <v>112.04252500000004</v>
      </c>
      <c r="AF22" s="19">
        <f t="shared" si="1"/>
        <v>18.489058164539173</v>
      </c>
      <c r="AG22" s="19">
        <f t="shared" si="5"/>
        <v>37.74504861765666</v>
      </c>
      <c r="AH22" s="19">
        <f t="shared" si="3"/>
        <v>1176.4465125000004</v>
      </c>
      <c r="AI22" s="19">
        <f t="shared" si="6"/>
        <v>1138.7014638823437</v>
      </c>
      <c r="AJ22" s="20">
        <f t="shared" si="7"/>
        <v>3.2083947902949514</v>
      </c>
    </row>
    <row r="23" spans="12:36" ht="13.5" thickBot="1">
      <c r="L23" s="40"/>
      <c r="M23" s="41" t="s">
        <v>52</v>
      </c>
      <c r="N23" s="45"/>
      <c r="O23" s="43"/>
      <c r="AD23" s="18">
        <f t="shared" si="4"/>
        <v>2.0372360910925464</v>
      </c>
      <c r="AE23" s="19">
        <f t="shared" si="2"/>
        <v>111.81450000000004</v>
      </c>
      <c r="AF23" s="19">
        <f t="shared" si="1"/>
        <v>19.462166488988647</v>
      </c>
      <c r="AG23" s="19">
        <f t="shared" si="5"/>
        <v>39.64902798221958</v>
      </c>
      <c r="AH23" s="19">
        <f t="shared" si="3"/>
        <v>1174.0522500000004</v>
      </c>
      <c r="AI23" s="19">
        <f t="shared" si="6"/>
        <v>1134.4032220177808</v>
      </c>
      <c r="AJ23" s="20">
        <f t="shared" si="7"/>
        <v>3.377109322197506</v>
      </c>
    </row>
    <row r="24" spans="12:36" ht="15.75" thickBot="1">
      <c r="L24" s="96" t="s">
        <v>53</v>
      </c>
      <c r="M24" s="97"/>
      <c r="N24" s="88">
        <v>30</v>
      </c>
      <c r="O24" s="89" t="str">
        <f>VLOOKUP(L24,M27:O32,3,FALSE)</f>
        <v>A</v>
      </c>
      <c r="AD24" s="18">
        <f t="shared" si="4"/>
        <v>2.0329918492361037</v>
      </c>
      <c r="AE24" s="19">
        <f t="shared" si="2"/>
        <v>111.58647500000004</v>
      </c>
      <c r="AF24" s="19">
        <f t="shared" si="1"/>
        <v>20.435274813438124</v>
      </c>
      <c r="AG24" s="19">
        <f t="shared" si="5"/>
        <v>41.54474713261954</v>
      </c>
      <c r="AH24" s="19">
        <f t="shared" si="3"/>
        <v>1171.6579875000004</v>
      </c>
      <c r="AI24" s="19">
        <f t="shared" si="6"/>
        <v>1130.113240367381</v>
      </c>
      <c r="AJ24" s="20">
        <f t="shared" si="7"/>
        <v>3.545808382296333</v>
      </c>
    </row>
    <row r="25" spans="12:36" ht="12.75">
      <c r="L25" s="93" t="s">
        <v>54</v>
      </c>
      <c r="M25" s="94"/>
      <c r="N25" s="94"/>
      <c r="O25" s="95"/>
      <c r="AD25" s="18">
        <f t="shared" si="4"/>
        <v>2.028747607379661</v>
      </c>
      <c r="AE25" s="19">
        <f t="shared" si="2"/>
        <v>111.35845000000005</v>
      </c>
      <c r="AF25" s="19">
        <f t="shared" si="1"/>
        <v>21.40838313788743</v>
      </c>
      <c r="AG25" s="19">
        <f t="shared" si="5"/>
        <v>43.4322060688562</v>
      </c>
      <c r="AH25" s="19">
        <f t="shared" si="3"/>
        <v>1169.2637250000005</v>
      </c>
      <c r="AI25" s="19">
        <f t="shared" si="6"/>
        <v>1125.8315189311443</v>
      </c>
      <c r="AJ25" s="20">
        <f t="shared" si="7"/>
        <v>3.7144918755481093</v>
      </c>
    </row>
    <row r="26" spans="12:36" ht="12.75">
      <c r="L26" s="93"/>
      <c r="M26" s="94"/>
      <c r="N26" s="94"/>
      <c r="O26" s="95"/>
      <c r="AD26" s="18">
        <f t="shared" si="4"/>
        <v>2.024503365523218</v>
      </c>
      <c r="AE26" s="19">
        <f t="shared" si="2"/>
        <v>111.13042500000005</v>
      </c>
      <c r="AF26" s="19">
        <f t="shared" si="1"/>
        <v>22.381491462336903</v>
      </c>
      <c r="AG26" s="19">
        <f t="shared" si="5"/>
        <v>45.31140479093023</v>
      </c>
      <c r="AH26" s="19">
        <f t="shared" si="3"/>
        <v>1166.8694625000005</v>
      </c>
      <c r="AI26" s="19">
        <f t="shared" si="6"/>
        <v>1121.5580577090702</v>
      </c>
      <c r="AJ26" s="20">
        <f t="shared" si="7"/>
        <v>3.883159706129529</v>
      </c>
    </row>
    <row r="27" spans="12:36" ht="12.75">
      <c r="L27" s="40"/>
      <c r="M27" s="41" t="s">
        <v>55</v>
      </c>
      <c r="N27" s="42">
        <f ca="1">IF(L24=M27,OFFSET(AD3,MATCH(N24,AD4:AD504,-1),0),IF(L24=M30,OFFSET(AD3,MATCH(N24,AI3:AI503,1),0),IF(L24=M31,OFFSET(AD3,MATCH(N24,AE3:AE503,-1),0),LOOKUP(N24,IF(L24=M28,AG3:AG503,IF(L24=M29,AF3:AF503,IF(L24=M32,AJ3:AJ503,"Error"))),AD3:AD504))))</f>
        <v>0.5135532646295857</v>
      </c>
      <c r="O27" s="43" t="s">
        <v>56</v>
      </c>
      <c r="AD27" s="18">
        <f t="shared" si="4"/>
        <v>2.0202591236667753</v>
      </c>
      <c r="AE27" s="19">
        <f t="shared" si="2"/>
        <v>110.90240000000004</v>
      </c>
      <c r="AF27" s="19">
        <f t="shared" si="1"/>
        <v>23.354599786786377</v>
      </c>
      <c r="AG27" s="19">
        <f t="shared" si="5"/>
        <v>47.1823432988413</v>
      </c>
      <c r="AH27" s="19">
        <f t="shared" si="3"/>
        <v>1164.4752000000005</v>
      </c>
      <c r="AI27" s="19">
        <f t="shared" si="6"/>
        <v>1117.2928567011593</v>
      </c>
      <c r="AJ27" s="20">
        <f t="shared" si="7"/>
        <v>4.051811777429118</v>
      </c>
    </row>
    <row r="28" spans="12:36" ht="12.75">
      <c r="L28" s="40"/>
      <c r="M28" s="41" t="s">
        <v>57</v>
      </c>
      <c r="N28" s="42">
        <f>VLOOKUP(N27,AD3:AJ503,4,FALSE)</f>
        <v>189.4025806496494</v>
      </c>
      <c r="O28" s="43" t="s">
        <v>44</v>
      </c>
      <c r="AD28" s="18">
        <f t="shared" si="4"/>
        <v>2.0160148818103325</v>
      </c>
      <c r="AE28" s="19">
        <f t="shared" si="2"/>
        <v>110.67437500000004</v>
      </c>
      <c r="AF28" s="19">
        <f t="shared" si="1"/>
        <v>24.327708111235854</v>
      </c>
      <c r="AG28" s="19">
        <f t="shared" si="5"/>
        <v>49.045021592589414</v>
      </c>
      <c r="AH28" s="19">
        <f t="shared" si="3"/>
        <v>1162.0809375000003</v>
      </c>
      <c r="AI28" s="19">
        <f t="shared" si="6"/>
        <v>1113.035915907411</v>
      </c>
      <c r="AJ28" s="20">
        <f t="shared" si="7"/>
        <v>4.2204479920392295</v>
      </c>
    </row>
    <row r="29" spans="12:36" ht="12.75">
      <c r="L29" s="40"/>
      <c r="M29" s="41" t="s">
        <v>58</v>
      </c>
      <c r="N29" s="42">
        <f>VLOOKUP(N27,AD3:AJ503,3,FALSE)</f>
        <v>368.8080549663357</v>
      </c>
      <c r="O29" s="43" t="s">
        <v>46</v>
      </c>
      <c r="AD29" s="18">
        <f t="shared" si="4"/>
        <v>2.0117706399538897</v>
      </c>
      <c r="AE29" s="19">
        <f t="shared" si="2"/>
        <v>110.44635000000004</v>
      </c>
      <c r="AF29" s="19">
        <f t="shared" si="1"/>
        <v>25.300816435685242</v>
      </c>
      <c r="AG29" s="19">
        <f t="shared" si="5"/>
        <v>50.89943967217439</v>
      </c>
      <c r="AH29" s="19">
        <f t="shared" si="3"/>
        <v>1159.6866750000004</v>
      </c>
      <c r="AI29" s="19">
        <f t="shared" si="6"/>
        <v>1108.787235327826</v>
      </c>
      <c r="AJ29" s="20">
        <f t="shared" si="7"/>
        <v>4.389068251747773</v>
      </c>
    </row>
    <row r="30" spans="12:36" ht="12.75">
      <c r="L30" s="40"/>
      <c r="M30" s="41" t="s">
        <v>59</v>
      </c>
      <c r="N30" s="42">
        <f>VLOOKUP(N27,AD3:AJ503,6,FALSE)</f>
        <v>125.10943185035427</v>
      </c>
      <c r="O30" s="43" t="s">
        <v>44</v>
      </c>
      <c r="AD30" s="18">
        <f t="shared" si="4"/>
        <v>2.007526398097447</v>
      </c>
      <c r="AE30" s="19">
        <f t="shared" si="2"/>
        <v>110.21832500000005</v>
      </c>
      <c r="AF30" s="19">
        <f t="shared" si="1"/>
        <v>26.273924760134634</v>
      </c>
      <c r="AG30" s="19">
        <f t="shared" si="5"/>
        <v>52.74559753759641</v>
      </c>
      <c r="AH30" s="19">
        <f t="shared" si="3"/>
        <v>1157.2924125000004</v>
      </c>
      <c r="AI30" s="19">
        <f t="shared" si="6"/>
        <v>1104.546814962404</v>
      </c>
      <c r="AJ30" s="20">
        <f t="shared" si="7"/>
        <v>4.557672457529949</v>
      </c>
    </row>
    <row r="31" spans="12:36" ht="12.75">
      <c r="L31" s="40"/>
      <c r="M31" s="41" t="s">
        <v>53</v>
      </c>
      <c r="N31" s="42">
        <f>VLOOKUP(N27,AD3:AJ503,2,FALSE)</f>
        <v>29.95352500000035</v>
      </c>
      <c r="O31" s="43" t="s">
        <v>49</v>
      </c>
      <c r="Q31" s="26"/>
      <c r="AD31" s="18">
        <f t="shared" si="4"/>
        <v>2.003282156241004</v>
      </c>
      <c r="AE31" s="19">
        <f t="shared" si="2"/>
        <v>109.99030000000005</v>
      </c>
      <c r="AF31" s="19">
        <f t="shared" si="1"/>
        <v>27.247033084584107</v>
      </c>
      <c r="AG31" s="19">
        <f t="shared" si="5"/>
        <v>54.58349518885563</v>
      </c>
      <c r="AH31" s="19">
        <f t="shared" si="3"/>
        <v>1154.8981500000004</v>
      </c>
      <c r="AI31" s="19">
        <f t="shared" si="6"/>
        <v>1100.314654811145</v>
      </c>
      <c r="AJ31" s="20">
        <f t="shared" si="7"/>
        <v>4.72626050953979</v>
      </c>
    </row>
    <row r="32" spans="12:36" ht="12.75">
      <c r="L32" s="40"/>
      <c r="M32" s="41" t="s">
        <v>60</v>
      </c>
      <c r="N32" s="42">
        <f>VLOOKUP(N27,AD3:AJ503,7,FALSE)</f>
        <v>60.2210958952314</v>
      </c>
      <c r="O32" s="43" t="s">
        <v>51</v>
      </c>
      <c r="Q32" s="26"/>
      <c r="AD32" s="18">
        <f t="shared" si="4"/>
        <v>1.9990379143845614</v>
      </c>
      <c r="AE32" s="19">
        <f t="shared" si="2"/>
        <v>109.76227500000005</v>
      </c>
      <c r="AF32" s="19">
        <f t="shared" si="1"/>
        <v>28.220141409033584</v>
      </c>
      <c r="AG32" s="19">
        <f t="shared" si="5"/>
        <v>56.41313262595189</v>
      </c>
      <c r="AH32" s="19">
        <f t="shared" si="3"/>
        <v>1152.5038875000005</v>
      </c>
      <c r="AI32" s="19">
        <f t="shared" si="6"/>
        <v>1096.0907548740486</v>
      </c>
      <c r="AJ32" s="20">
        <f t="shared" si="7"/>
        <v>4.8948323071015984</v>
      </c>
    </row>
    <row r="33" spans="12:36" ht="13.5" thickBot="1">
      <c r="L33" s="37"/>
      <c r="M33" s="38"/>
      <c r="N33" s="38"/>
      <c r="O33" s="39"/>
      <c r="Q33" s="26"/>
      <c r="AD33" s="18">
        <f t="shared" si="4"/>
        <v>1.9947936725281186</v>
      </c>
      <c r="AE33" s="19">
        <f t="shared" si="2"/>
        <v>109.53425000000004</v>
      </c>
      <c r="AF33" s="19">
        <f t="shared" si="1"/>
        <v>29.193249733482972</v>
      </c>
      <c r="AG33" s="19">
        <f t="shared" si="5"/>
        <v>58.23450984888502</v>
      </c>
      <c r="AH33" s="19">
        <f t="shared" si="3"/>
        <v>1150.1096250000005</v>
      </c>
      <c r="AI33" s="19">
        <f t="shared" si="6"/>
        <v>1091.8751151511156</v>
      </c>
      <c r="AJ33" s="20">
        <f t="shared" si="7"/>
        <v>5.063387748701346</v>
      </c>
    </row>
    <row r="34" spans="17:36" ht="12.75">
      <c r="Q34" s="26"/>
      <c r="AD34" s="18">
        <f t="shared" si="4"/>
        <v>1.9905494306716758</v>
      </c>
      <c r="AE34" s="19">
        <f t="shared" si="2"/>
        <v>109.30622500000005</v>
      </c>
      <c r="AF34" s="19">
        <f t="shared" si="1"/>
        <v>30.166358057932364</v>
      </c>
      <c r="AG34" s="19">
        <f t="shared" si="5"/>
        <v>60.04762685765519</v>
      </c>
      <c r="AH34" s="19">
        <f t="shared" si="3"/>
        <v>1147.7153625000005</v>
      </c>
      <c r="AI34" s="19">
        <f t="shared" si="6"/>
        <v>1087.6677356423454</v>
      </c>
      <c r="AJ34" s="20">
        <f t="shared" si="7"/>
        <v>5.2319267319779525</v>
      </c>
    </row>
    <row r="35" spans="17:36" ht="13.5" thickBot="1">
      <c r="Q35" s="26"/>
      <c r="AD35" s="18">
        <f t="shared" si="4"/>
        <v>1.986305188815233</v>
      </c>
      <c r="AE35" s="19">
        <f t="shared" si="2"/>
        <v>109.07820000000005</v>
      </c>
      <c r="AF35" s="19">
        <f t="shared" si="1"/>
        <v>31.139466382381837</v>
      </c>
      <c r="AG35" s="19">
        <f t="shared" si="5"/>
        <v>61.852483652262556</v>
      </c>
      <c r="AH35" s="19">
        <f t="shared" si="3"/>
        <v>1145.3211000000006</v>
      </c>
      <c r="AI35" s="19">
        <f>AH35-AG35</f>
        <v>1083.468616347738</v>
      </c>
      <c r="AJ35" s="20">
        <f t="shared" si="7"/>
        <v>5.400449153714406</v>
      </c>
    </row>
    <row r="36" spans="12:36" ht="15.75" thickBot="1">
      <c r="L36" s="96" t="s">
        <v>57</v>
      </c>
      <c r="M36" s="97"/>
      <c r="N36" s="88">
        <v>250</v>
      </c>
      <c r="O36" s="89" t="str">
        <f>VLOOKUP(L36,M39:O44,3,FALSE)</f>
        <v>W</v>
      </c>
      <c r="Q36" s="26"/>
      <c r="AD36" s="18">
        <f t="shared" si="4"/>
        <v>1.9820609469587902</v>
      </c>
      <c r="AE36" s="19">
        <f t="shared" si="2"/>
        <v>108.85017500000005</v>
      </c>
      <c r="AF36" s="19">
        <f t="shared" si="1"/>
        <v>32.11257470683131</v>
      </c>
      <c r="AG36" s="19">
        <f t="shared" si="5"/>
        <v>63.649080232706964</v>
      </c>
      <c r="AH36" s="19">
        <f t="shared" si="3"/>
        <v>1142.9268375000006</v>
      </c>
      <c r="AI36" s="19">
        <f t="shared" si="6"/>
        <v>1079.2777572672937</v>
      </c>
      <c r="AJ36" s="20">
        <f t="shared" si="7"/>
        <v>5.568954909828769</v>
      </c>
    </row>
    <row r="37" spans="12:36" ht="12.75">
      <c r="L37" s="93" t="s">
        <v>54</v>
      </c>
      <c r="M37" s="94"/>
      <c r="N37" s="94"/>
      <c r="O37" s="95"/>
      <c r="P37" s="26"/>
      <c r="AD37" s="18">
        <f t="shared" si="4"/>
        <v>1.9778167051023474</v>
      </c>
      <c r="AE37" s="19">
        <f t="shared" si="2"/>
        <v>108.62215000000005</v>
      </c>
      <c r="AF37" s="19">
        <f t="shared" si="1"/>
        <v>33.0856830312807</v>
      </c>
      <c r="AG37" s="19">
        <f t="shared" si="5"/>
        <v>65.43741659898825</v>
      </c>
      <c r="AH37" s="19">
        <f t="shared" si="3"/>
        <v>1140.5325750000004</v>
      </c>
      <c r="AI37" s="19">
        <f t="shared" si="6"/>
        <v>1075.0951584010122</v>
      </c>
      <c r="AJ37" s="20">
        <f t="shared" si="7"/>
        <v>5.73744389536513</v>
      </c>
    </row>
    <row r="38" spans="12:36" ht="12.75">
      <c r="L38" s="93"/>
      <c r="M38" s="94"/>
      <c r="N38" s="94"/>
      <c r="O38" s="95"/>
      <c r="P38" s="26"/>
      <c r="AD38" s="18">
        <f t="shared" si="4"/>
        <v>1.9735724632459046</v>
      </c>
      <c r="AE38" s="19">
        <f t="shared" si="2"/>
        <v>108.39412500000006</v>
      </c>
      <c r="AF38" s="19">
        <f t="shared" si="1"/>
        <v>34.058791355730094</v>
      </c>
      <c r="AG38" s="19">
        <f t="shared" si="5"/>
        <v>67.21749275110656</v>
      </c>
      <c r="AH38" s="19">
        <f t="shared" si="3"/>
        <v>1138.1383125000007</v>
      </c>
      <c r="AI38" s="19">
        <f t="shared" si="6"/>
        <v>1070.920819748894</v>
      </c>
      <c r="AJ38" s="20">
        <f t="shared" si="7"/>
        <v>5.905916004484431</v>
      </c>
    </row>
    <row r="39" spans="12:36" ht="12.75">
      <c r="L39" s="40"/>
      <c r="M39" s="41" t="s">
        <v>55</v>
      </c>
      <c r="N39" s="42">
        <f ca="1">IF(L36=M39,OFFSET(AD3,MATCH(N36,AD3:AD103,-1),0),IF(L36=M42,OFFSET(AD3,MATCH(N36,AI3:AI103,1),0),IF(L36=M43,OFFSET(AD3,MATCH(N36,AE3:AE103,-1),0),LOOKUP(N36,IF(L36=M40,AG3:AG103,IF(L36=M41,AF3:AF103,IF(L36=M44,AJ3:AJ103,"Error"))),AD3:AD103))))</f>
        <v>1.6976967425771234</v>
      </c>
      <c r="O39" s="43" t="s">
        <v>56</v>
      </c>
      <c r="AD39" s="18">
        <f t="shared" si="4"/>
        <v>1.9693282213894618</v>
      </c>
      <c r="AE39" s="19">
        <f t="shared" si="2"/>
        <v>108.16610000000006</v>
      </c>
      <c r="AF39" s="19">
        <f t="shared" si="1"/>
        <v>35.03189968017957</v>
      </c>
      <c r="AG39" s="19">
        <f t="shared" si="5"/>
        <v>68.98930868906209</v>
      </c>
      <c r="AH39" s="19">
        <f t="shared" si="3"/>
        <v>1135.7440500000007</v>
      </c>
      <c r="AI39" s="19">
        <f t="shared" si="6"/>
        <v>1066.7547413109387</v>
      </c>
      <c r="AJ39" s="20">
        <f t="shared" si="7"/>
        <v>6.074371130455145</v>
      </c>
    </row>
    <row r="40" spans="12:36" ht="12.75">
      <c r="L40" s="40"/>
      <c r="M40" s="41" t="s">
        <v>57</v>
      </c>
      <c r="N40" s="42">
        <f>VLOOKUP(N39,AD3:AJ503,4,FALSE)</f>
        <v>165.20428325924868</v>
      </c>
      <c r="O40" s="43" t="s">
        <v>44</v>
      </c>
      <c r="P40" s="26"/>
      <c r="AD40" s="18">
        <f t="shared" si="4"/>
        <v>1.965083979533019</v>
      </c>
      <c r="AE40" s="19">
        <f t="shared" si="2"/>
        <v>107.93807500000005</v>
      </c>
      <c r="AF40" s="19">
        <f t="shared" si="1"/>
        <v>36.00500800462904</v>
      </c>
      <c r="AG40" s="19">
        <f t="shared" si="5"/>
        <v>70.75286441285463</v>
      </c>
      <c r="AH40" s="19">
        <f t="shared" si="3"/>
        <v>1133.3497875000005</v>
      </c>
      <c r="AI40" s="19">
        <f t="shared" si="6"/>
        <v>1062.5969230871458</v>
      </c>
      <c r="AJ40" s="20">
        <f t="shared" si="7"/>
        <v>6.2428091656438065</v>
      </c>
    </row>
    <row r="41" spans="12:36" ht="12.75">
      <c r="L41" s="40"/>
      <c r="M41" s="41" t="s">
        <v>58</v>
      </c>
      <c r="N41" s="42">
        <f>VLOOKUP(N39,AD3:AJ503,3,FALSE)</f>
        <v>97.31083244494341</v>
      </c>
      <c r="O41" s="43" t="s">
        <v>46</v>
      </c>
      <c r="P41" s="26"/>
      <c r="AD41" s="18">
        <f t="shared" si="4"/>
        <v>1.9608397376765763</v>
      </c>
      <c r="AE41" s="19">
        <f t="shared" si="2"/>
        <v>107.71005000000005</v>
      </c>
      <c r="AF41" s="19">
        <f t="shared" si="1"/>
        <v>36.97811632907843</v>
      </c>
      <c r="AG41" s="19">
        <f t="shared" si="5"/>
        <v>72.50815992248407</v>
      </c>
      <c r="AH41" s="19">
        <f t="shared" si="3"/>
        <v>1130.9555250000005</v>
      </c>
      <c r="AI41" s="19">
        <f t="shared" si="6"/>
        <v>1058.4473650775165</v>
      </c>
      <c r="AJ41" s="20">
        <f t="shared" si="7"/>
        <v>6.4112300015054995</v>
      </c>
    </row>
    <row r="42" spans="12:36" ht="12.75">
      <c r="L42" s="40"/>
      <c r="M42" s="41" t="s">
        <v>59</v>
      </c>
      <c r="N42" s="42">
        <f>VLOOKUP(N39,AD3:AJ503,6,FALSE)</f>
        <v>817.3069667407525</v>
      </c>
      <c r="O42" s="43" t="s">
        <v>44</v>
      </c>
      <c r="P42" s="26"/>
      <c r="AD42" s="18">
        <f t="shared" si="4"/>
        <v>1.9565954958201335</v>
      </c>
      <c r="AE42" s="19">
        <f t="shared" si="2"/>
        <v>107.48202500000005</v>
      </c>
      <c r="AF42" s="19">
        <f t="shared" si="1"/>
        <v>37.95122465352791</v>
      </c>
      <c r="AG42" s="19">
        <f t="shared" si="5"/>
        <v>74.25519521795071</v>
      </c>
      <c r="AH42" s="19">
        <f t="shared" si="3"/>
        <v>1128.5612625000006</v>
      </c>
      <c r="AI42" s="19">
        <f t="shared" si="6"/>
        <v>1054.3060672820498</v>
      </c>
      <c r="AJ42" s="20">
        <f t="shared" si="7"/>
        <v>6.5796335285742344</v>
      </c>
    </row>
    <row r="43" spans="12:36" ht="12.75">
      <c r="L43" s="40"/>
      <c r="M43" s="41" t="s">
        <v>53</v>
      </c>
      <c r="N43" s="42">
        <f>VLOOKUP(N39,AD3:AJ503,2,FALSE)</f>
        <v>93.5725000000001</v>
      </c>
      <c r="O43" s="43" t="s">
        <v>49</v>
      </c>
      <c r="AD43" s="18">
        <f t="shared" si="4"/>
        <v>1.9523512539636907</v>
      </c>
      <c r="AE43" s="19">
        <f t="shared" si="2"/>
        <v>107.25400000000005</v>
      </c>
      <c r="AF43" s="19">
        <f t="shared" si="1"/>
        <v>38.92433297797738</v>
      </c>
      <c r="AG43" s="19">
        <f t="shared" si="5"/>
        <v>75.99397029925437</v>
      </c>
      <c r="AH43" s="19">
        <f t="shared" si="3"/>
        <v>1126.1670000000006</v>
      </c>
      <c r="AI43" s="19">
        <f t="shared" si="6"/>
        <v>1050.1730297007462</v>
      </c>
      <c r="AJ43" s="20">
        <f t="shared" si="7"/>
        <v>6.748019636453059</v>
      </c>
    </row>
    <row r="44" spans="12:36" ht="12.75">
      <c r="L44" s="40"/>
      <c r="M44" s="41" t="s">
        <v>60</v>
      </c>
      <c r="N44" s="42">
        <f>VLOOKUP(N39,AD3:AJ503,7,FALSE)</f>
        <v>16.814492786647328</v>
      </c>
      <c r="O44" s="43" t="s">
        <v>51</v>
      </c>
      <c r="AD44" s="18">
        <f t="shared" si="4"/>
        <v>1.948107012107248</v>
      </c>
      <c r="AE44" s="19">
        <f t="shared" si="2"/>
        <v>107.02597500000005</v>
      </c>
      <c r="AF44" s="19">
        <f t="shared" si="1"/>
        <v>39.89744130242677</v>
      </c>
      <c r="AG44" s="19">
        <f t="shared" si="5"/>
        <v>77.72448516639493</v>
      </c>
      <c r="AH44" s="19">
        <f t="shared" si="3"/>
        <v>1123.7727375000004</v>
      </c>
      <c r="AI44" s="19">
        <f t="shared" si="6"/>
        <v>1046.0482523336054</v>
      </c>
      <c r="AJ44" s="20">
        <f t="shared" si="7"/>
        <v>6.916388213804208</v>
      </c>
    </row>
    <row r="45" spans="12:36" ht="13.5" thickBot="1">
      <c r="L45" s="37"/>
      <c r="M45" s="38"/>
      <c r="N45" s="38"/>
      <c r="O45" s="39"/>
      <c r="AD45" s="18">
        <f t="shared" si="4"/>
        <v>1.9438627702508051</v>
      </c>
      <c r="AE45" s="19">
        <f t="shared" si="2"/>
        <v>106.79795000000004</v>
      </c>
      <c r="AF45" s="19">
        <f t="shared" si="1"/>
        <v>40.87054962687625</v>
      </c>
      <c r="AG45" s="19">
        <f t="shared" si="5"/>
        <v>79.44673981937267</v>
      </c>
      <c r="AH45" s="19">
        <f t="shared" si="3"/>
        <v>1121.3784750000004</v>
      </c>
      <c r="AI45" s="19">
        <f t="shared" si="6"/>
        <v>1041.9317351806278</v>
      </c>
      <c r="AJ45" s="20">
        <f t="shared" si="7"/>
        <v>7.084739148339068</v>
      </c>
    </row>
    <row r="46" spans="30:36" ht="12.75">
      <c r="AD46" s="18">
        <f t="shared" si="4"/>
        <v>1.9396185283943623</v>
      </c>
      <c r="AE46" s="19">
        <f t="shared" si="2"/>
        <v>106.56992500000005</v>
      </c>
      <c r="AF46" s="19">
        <f t="shared" si="1"/>
        <v>41.84365795132564</v>
      </c>
      <c r="AG46" s="19">
        <f t="shared" si="5"/>
        <v>81.16073425818729</v>
      </c>
      <c r="AH46" s="19">
        <f t="shared" si="3"/>
        <v>1118.9842125000005</v>
      </c>
      <c r="AI46" s="19">
        <f t="shared" si="6"/>
        <v>1037.823478241813</v>
      </c>
      <c r="AJ46" s="20">
        <f t="shared" si="7"/>
        <v>7.253072326807939</v>
      </c>
    </row>
    <row r="47" spans="30:36" ht="12.75">
      <c r="AD47" s="18">
        <f t="shared" si="4"/>
        <v>1.9353742865379195</v>
      </c>
      <c r="AE47" s="19">
        <f t="shared" si="2"/>
        <v>106.34190000000005</v>
      </c>
      <c r="AF47" s="19">
        <f t="shared" si="1"/>
        <v>42.81676627577511</v>
      </c>
      <c r="AG47" s="19">
        <f t="shared" si="5"/>
        <v>82.86646848283911</v>
      </c>
      <c r="AH47" s="19">
        <f t="shared" si="3"/>
        <v>1116.5899500000005</v>
      </c>
      <c r="AI47" s="19">
        <f t="shared" si="6"/>
        <v>1033.7234815171614</v>
      </c>
      <c r="AJ47" s="20">
        <f t="shared" si="7"/>
        <v>7.4213876349898245</v>
      </c>
    </row>
    <row r="48" spans="30:36" ht="12.75">
      <c r="AD48" s="18">
        <f t="shared" si="4"/>
        <v>1.9311300446814768</v>
      </c>
      <c r="AE48" s="19">
        <f t="shared" si="2"/>
        <v>106.11387500000005</v>
      </c>
      <c r="AF48" s="19">
        <f t="shared" si="1"/>
        <v>43.7898746002245</v>
      </c>
      <c r="AG48" s="19">
        <f t="shared" si="5"/>
        <v>84.5639424933278</v>
      </c>
      <c r="AH48" s="19">
        <f t="shared" si="3"/>
        <v>1114.1956875000005</v>
      </c>
      <c r="AI48" s="19">
        <f t="shared" si="6"/>
        <v>1029.6317450066726</v>
      </c>
      <c r="AJ48" s="20">
        <f t="shared" si="7"/>
        <v>7.589684957681884</v>
      </c>
    </row>
    <row r="49" spans="30:36" ht="13.5" thickBot="1">
      <c r="AD49" s="18">
        <f t="shared" si="4"/>
        <v>1.926885802825034</v>
      </c>
      <c r="AE49" s="19">
        <f t="shared" si="2"/>
        <v>105.88585000000005</v>
      </c>
      <c r="AF49" s="19">
        <f t="shared" si="1"/>
        <v>44.76298292467398</v>
      </c>
      <c r="AG49" s="19">
        <f t="shared" si="5"/>
        <v>86.2531562896537</v>
      </c>
      <c r="AH49" s="19">
        <f t="shared" si="3"/>
        <v>1111.8014250000006</v>
      </c>
      <c r="AI49" s="19">
        <f t="shared" si="6"/>
        <v>1025.5482687103467</v>
      </c>
      <c r="AJ49" s="20">
        <f t="shared" si="7"/>
        <v>7.757964178688984</v>
      </c>
    </row>
    <row r="50" spans="12:36" ht="13.5" thickBot="1">
      <c r="L50" s="77" t="s">
        <v>89</v>
      </c>
      <c r="M50" s="78"/>
      <c r="N50" s="78"/>
      <c r="O50" s="78"/>
      <c r="P50" s="78"/>
      <c r="Q50" s="78"/>
      <c r="R50" s="79"/>
      <c r="AD50" s="18">
        <f t="shared" si="4"/>
        <v>1.9226415609685912</v>
      </c>
      <c r="AE50" s="19">
        <f t="shared" si="2"/>
        <v>105.65782500000005</v>
      </c>
      <c r="AF50" s="19">
        <f t="shared" si="1"/>
        <v>45.73609124912345</v>
      </c>
      <c r="AG50" s="19">
        <f t="shared" si="5"/>
        <v>87.93410987181663</v>
      </c>
      <c r="AH50" s="19">
        <f t="shared" si="3"/>
        <v>1109.4071625000004</v>
      </c>
      <c r="AI50" s="19">
        <f t="shared" si="6"/>
        <v>1021.4730526281837</v>
      </c>
      <c r="AJ50" s="20">
        <f t="shared" si="7"/>
        <v>7.926225180812874</v>
      </c>
    </row>
    <row r="51" spans="12:36" ht="12.75">
      <c r="L51" s="71" t="s">
        <v>63</v>
      </c>
      <c r="M51" s="72">
        <v>0.011</v>
      </c>
      <c r="N51" s="72" t="s">
        <v>64</v>
      </c>
      <c r="O51" s="80"/>
      <c r="P51" s="72"/>
      <c r="Q51" s="72"/>
      <c r="R51" s="73"/>
      <c r="AD51" s="18">
        <f t="shared" si="4"/>
        <v>1.9183973191121484</v>
      </c>
      <c r="AE51" s="19">
        <f t="shared" si="2"/>
        <v>105.42980000000006</v>
      </c>
      <c r="AF51" s="19">
        <f t="shared" si="1"/>
        <v>46.70919957357284</v>
      </c>
      <c r="AG51" s="19">
        <f t="shared" si="5"/>
        <v>89.60680323981644</v>
      </c>
      <c r="AH51" s="19">
        <f t="shared" si="3"/>
        <v>1107.0129000000006</v>
      </c>
      <c r="AI51" s="19">
        <f t="shared" si="6"/>
        <v>1017.4060967601841</v>
      </c>
      <c r="AJ51" s="20">
        <f t="shared" si="7"/>
        <v>8.094467845841399</v>
      </c>
    </row>
    <row r="52" spans="12:36" ht="12.75">
      <c r="L52" s="71" t="s">
        <v>65</v>
      </c>
      <c r="M52" s="72"/>
      <c r="N52" s="72" t="s">
        <v>64</v>
      </c>
      <c r="O52" s="81"/>
      <c r="P52" s="72"/>
      <c r="Q52" s="72"/>
      <c r="R52" s="73"/>
      <c r="AD52" s="18">
        <f t="shared" si="4"/>
        <v>1.9141530772557056</v>
      </c>
      <c r="AE52" s="19">
        <f t="shared" si="2"/>
        <v>105.20177500000005</v>
      </c>
      <c r="AF52" s="19">
        <f t="shared" si="1"/>
        <v>47.682307898022316</v>
      </c>
      <c r="AG52" s="19">
        <f t="shared" si="5"/>
        <v>91.27123639365345</v>
      </c>
      <c r="AH52" s="19">
        <f t="shared" si="3"/>
        <v>1104.6186375000007</v>
      </c>
      <c r="AI52" s="19">
        <f t="shared" si="6"/>
        <v>1013.3474011063472</v>
      </c>
      <c r="AJ52" s="20">
        <f t="shared" si="7"/>
        <v>8.262692054537546</v>
      </c>
    </row>
    <row r="53" spans="12:36" ht="12.75">
      <c r="L53" s="71" t="s">
        <v>84</v>
      </c>
      <c r="M53" s="72">
        <f>O53*Q53</f>
        <v>0</v>
      </c>
      <c r="N53" s="72" t="s">
        <v>64</v>
      </c>
      <c r="O53" s="81"/>
      <c r="P53" s="72" t="s">
        <v>87</v>
      </c>
      <c r="Q53" s="72">
        <v>0.001</v>
      </c>
      <c r="R53" s="73" t="s">
        <v>64</v>
      </c>
      <c r="AD53" s="18">
        <f t="shared" si="4"/>
        <v>1.9099088353992628</v>
      </c>
      <c r="AE53" s="19">
        <f t="shared" si="2"/>
        <v>104.97375000000005</v>
      </c>
      <c r="AF53" s="19">
        <f t="shared" si="1"/>
        <v>48.65541622247171</v>
      </c>
      <c r="AG53" s="19">
        <f t="shared" si="5"/>
        <v>92.92740933332733</v>
      </c>
      <c r="AH53" s="19">
        <f t="shared" si="3"/>
        <v>1102.2243750000005</v>
      </c>
      <c r="AI53" s="19">
        <f t="shared" si="6"/>
        <v>1009.2969656666731</v>
      </c>
      <c r="AJ53" s="20">
        <f t="shared" si="7"/>
        <v>8.430897686628214</v>
      </c>
    </row>
    <row r="54" spans="12:36" ht="12.75">
      <c r="L54" s="71" t="s">
        <v>85</v>
      </c>
      <c r="M54" s="72">
        <f aca="true" t="shared" si="8" ref="M54:M64">O54*Q54</f>
        <v>0</v>
      </c>
      <c r="N54" s="72" t="s">
        <v>64</v>
      </c>
      <c r="O54" s="81"/>
      <c r="P54" s="72" t="s">
        <v>87</v>
      </c>
      <c r="Q54" s="72">
        <v>0.001</v>
      </c>
      <c r="R54" s="73" t="s">
        <v>64</v>
      </c>
      <c r="AD54" s="18">
        <f t="shared" si="4"/>
        <v>1.90566459354282</v>
      </c>
      <c r="AE54" s="19">
        <f t="shared" si="2"/>
        <v>104.74572500000005</v>
      </c>
      <c r="AF54" s="19">
        <f t="shared" si="1"/>
        <v>49.62852454692118</v>
      </c>
      <c r="AG54" s="19">
        <f t="shared" si="5"/>
        <v>94.57532205883841</v>
      </c>
      <c r="AH54" s="19">
        <f t="shared" si="3"/>
        <v>1099.8301125000005</v>
      </c>
      <c r="AI54" s="19">
        <f t="shared" si="6"/>
        <v>1005.2547904411621</v>
      </c>
      <c r="AJ54" s="20">
        <f t="shared" si="7"/>
        <v>8.599084620793047</v>
      </c>
    </row>
    <row r="55" spans="12:36" ht="12.75">
      <c r="L55" s="71" t="s">
        <v>86</v>
      </c>
      <c r="M55" s="72">
        <f t="shared" si="8"/>
        <v>0.001</v>
      </c>
      <c r="N55" s="72" t="s">
        <v>64</v>
      </c>
      <c r="O55" s="81">
        <v>1</v>
      </c>
      <c r="P55" s="72" t="s">
        <v>87</v>
      </c>
      <c r="Q55" s="72">
        <v>0.001</v>
      </c>
      <c r="R55" s="73" t="s">
        <v>64</v>
      </c>
      <c r="AD55" s="18">
        <f t="shared" si="4"/>
        <v>1.9014203516863772</v>
      </c>
      <c r="AE55" s="19">
        <f t="shared" si="2"/>
        <v>104.51770000000006</v>
      </c>
      <c r="AF55" s="19">
        <f t="shared" si="1"/>
        <v>50.60163287137057</v>
      </c>
      <c r="AG55" s="19">
        <f t="shared" si="5"/>
        <v>96.21497457018637</v>
      </c>
      <c r="AH55" s="19">
        <f t="shared" si="3"/>
        <v>1097.4358500000008</v>
      </c>
      <c r="AI55" s="19">
        <f t="shared" si="6"/>
        <v>1001.2208754298144</v>
      </c>
      <c r="AJ55" s="20">
        <f t="shared" si="7"/>
        <v>8.7672527346529</v>
      </c>
    </row>
    <row r="56" spans="12:36" ht="12.75">
      <c r="L56" s="87" t="s">
        <v>66</v>
      </c>
      <c r="M56" s="72"/>
      <c r="N56" s="72"/>
      <c r="O56" s="81"/>
      <c r="P56" s="72"/>
      <c r="Q56" s="72"/>
      <c r="R56" s="73"/>
      <c r="AD56" s="18">
        <f t="shared" si="4"/>
        <v>1.8971761098299345</v>
      </c>
      <c r="AE56" s="19">
        <f t="shared" si="2"/>
        <v>104.28967500000006</v>
      </c>
      <c r="AF56" s="19">
        <f t="shared" si="1"/>
        <v>51.574741195820046</v>
      </c>
      <c r="AG56" s="19">
        <f t="shared" si="5"/>
        <v>97.84636686737154</v>
      </c>
      <c r="AH56" s="19">
        <f t="shared" si="3"/>
        <v>1095.0415875000006</v>
      </c>
      <c r="AI56" s="19">
        <f t="shared" si="6"/>
        <v>997.195220632629</v>
      </c>
      <c r="AJ56" s="20">
        <f t="shared" si="7"/>
        <v>8.93540190475839</v>
      </c>
    </row>
    <row r="57" spans="12:36" ht="12.75">
      <c r="L57" s="71" t="s">
        <v>67</v>
      </c>
      <c r="M57" s="72">
        <f t="shared" si="8"/>
        <v>0.0012083999999999999</v>
      </c>
      <c r="N57" s="72" t="s">
        <v>64</v>
      </c>
      <c r="O57" s="81">
        <v>3</v>
      </c>
      <c r="P57" s="72" t="s">
        <v>74</v>
      </c>
      <c r="Q57" s="72">
        <f>0.4028/1000</f>
        <v>0.0004028</v>
      </c>
      <c r="R57" s="73" t="s">
        <v>75</v>
      </c>
      <c r="AD57" s="18">
        <f t="shared" si="4"/>
        <v>1.8929318679734917</v>
      </c>
      <c r="AE57" s="19">
        <f t="shared" si="2"/>
        <v>104.06165000000006</v>
      </c>
      <c r="AF57" s="19">
        <f t="shared" si="1"/>
        <v>52.54784952026944</v>
      </c>
      <c r="AG57" s="19">
        <f t="shared" si="5"/>
        <v>99.46949895039357</v>
      </c>
      <c r="AH57" s="19">
        <f t="shared" si="3"/>
        <v>1092.6473250000006</v>
      </c>
      <c r="AI57" s="19">
        <f t="shared" si="6"/>
        <v>993.177826049607</v>
      </c>
      <c r="AJ57" s="20">
        <f t="shared" si="7"/>
        <v>9.103532006578016</v>
      </c>
    </row>
    <row r="58" spans="12:36" ht="12.75">
      <c r="L58" s="71" t="s">
        <v>68</v>
      </c>
      <c r="M58" s="72">
        <f t="shared" si="8"/>
        <v>0</v>
      </c>
      <c r="N58" s="72" t="s">
        <v>64</v>
      </c>
      <c r="O58" s="81"/>
      <c r="P58" s="72" t="s">
        <v>74</v>
      </c>
      <c r="Q58" s="72">
        <f>0.6405/1000</f>
        <v>0.0006405</v>
      </c>
      <c r="R58" s="73" t="s">
        <v>75</v>
      </c>
      <c r="AD58" s="18">
        <f t="shared" si="4"/>
        <v>1.8886876261170489</v>
      </c>
      <c r="AE58" s="19">
        <f t="shared" si="2"/>
        <v>103.83362500000005</v>
      </c>
      <c r="AF58" s="19">
        <f t="shared" si="1"/>
        <v>53.52095784471891</v>
      </c>
      <c r="AG58" s="19">
        <f t="shared" si="5"/>
        <v>101.0843708192528</v>
      </c>
      <c r="AH58" s="19">
        <f t="shared" si="3"/>
        <v>1090.2530625000006</v>
      </c>
      <c r="AI58" s="19">
        <f t="shared" si="6"/>
        <v>989.1686916807478</v>
      </c>
      <c r="AJ58" s="20">
        <f t="shared" si="7"/>
        <v>9.271642914486447</v>
      </c>
    </row>
    <row r="59" spans="12:36" ht="12.75">
      <c r="L59" s="71" t="s">
        <v>69</v>
      </c>
      <c r="M59" s="72">
        <f t="shared" si="8"/>
        <v>0</v>
      </c>
      <c r="N59" s="72" t="s">
        <v>64</v>
      </c>
      <c r="O59" s="81"/>
      <c r="P59" s="72" t="s">
        <v>74</v>
      </c>
      <c r="Q59" s="72">
        <f>1.018/1000</f>
        <v>0.001018</v>
      </c>
      <c r="R59" s="73" t="s">
        <v>75</v>
      </c>
      <c r="AD59" s="18">
        <f t="shared" si="4"/>
        <v>1.884443384260606</v>
      </c>
      <c r="AE59" s="19">
        <f t="shared" si="2"/>
        <v>103.60560000000007</v>
      </c>
      <c r="AF59" s="19">
        <f t="shared" si="1"/>
        <v>54.4940661691683</v>
      </c>
      <c r="AG59" s="19">
        <f t="shared" si="5"/>
        <v>102.6909824739489</v>
      </c>
      <c r="AH59" s="19">
        <f t="shared" si="3"/>
        <v>1087.8588000000007</v>
      </c>
      <c r="AI59" s="19">
        <f t="shared" si="6"/>
        <v>985.1678175260517</v>
      </c>
      <c r="AJ59" s="20">
        <f t="shared" si="7"/>
        <v>9.439734501752326</v>
      </c>
    </row>
    <row r="60" spans="12:36" ht="12.75">
      <c r="L60" s="71" t="s">
        <v>70</v>
      </c>
      <c r="M60" s="72">
        <f t="shared" si="8"/>
        <v>0.009714</v>
      </c>
      <c r="N60" s="72" t="s">
        <v>64</v>
      </c>
      <c r="O60" s="81">
        <v>6</v>
      </c>
      <c r="P60" s="72" t="s">
        <v>74</v>
      </c>
      <c r="Q60" s="72">
        <f>1.619/1000</f>
        <v>0.001619</v>
      </c>
      <c r="R60" s="73" t="s">
        <v>75</v>
      </c>
      <c r="AD60" s="18">
        <f t="shared" si="4"/>
        <v>1.8801991424041633</v>
      </c>
      <c r="AE60" s="19">
        <f t="shared" si="2"/>
        <v>103.37757500000006</v>
      </c>
      <c r="AF60" s="19">
        <f t="shared" si="1"/>
        <v>55.467174493617776</v>
      </c>
      <c r="AG60" s="19">
        <f t="shared" si="5"/>
        <v>104.28933391448223</v>
      </c>
      <c r="AH60" s="19">
        <f t="shared" si="3"/>
        <v>1085.4645375000007</v>
      </c>
      <c r="AI60" s="19">
        <f t="shared" si="6"/>
        <v>981.1752035855185</v>
      </c>
      <c r="AJ60" s="20">
        <f t="shared" si="7"/>
        <v>9.607806640526215</v>
      </c>
    </row>
    <row r="61" spans="12:36" ht="12.75">
      <c r="L61" s="71" t="s">
        <v>71</v>
      </c>
      <c r="M61" s="72">
        <f t="shared" si="8"/>
        <v>0</v>
      </c>
      <c r="N61" s="72" t="s">
        <v>64</v>
      </c>
      <c r="O61" s="81">
        <v>0</v>
      </c>
      <c r="P61" s="72" t="s">
        <v>74</v>
      </c>
      <c r="Q61" s="72">
        <f>2.575/1000</f>
        <v>0.002575</v>
      </c>
      <c r="R61" s="73" t="s">
        <v>75</v>
      </c>
      <c r="AD61" s="18">
        <f t="shared" si="4"/>
        <v>1.8759549005477205</v>
      </c>
      <c r="AE61" s="19">
        <f t="shared" si="2"/>
        <v>103.14955000000006</v>
      </c>
      <c r="AF61" s="19">
        <f t="shared" si="1"/>
        <v>56.44028281806717</v>
      </c>
      <c r="AG61" s="19">
        <f t="shared" si="5"/>
        <v>105.87942514085242</v>
      </c>
      <c r="AH61" s="19">
        <f t="shared" si="3"/>
        <v>1083.0702750000007</v>
      </c>
      <c r="AI61" s="19">
        <f t="shared" si="6"/>
        <v>977.1908498591483</v>
      </c>
      <c r="AJ61" s="20">
        <f t="shared" si="7"/>
        <v>9.775859201828094</v>
      </c>
    </row>
    <row r="62" spans="12:36" ht="12.75">
      <c r="L62" s="71" t="s">
        <v>72</v>
      </c>
      <c r="M62" s="72">
        <f t="shared" si="8"/>
        <v>0</v>
      </c>
      <c r="N62" s="72" t="s">
        <v>64</v>
      </c>
      <c r="O62" s="81"/>
      <c r="P62" s="72" t="s">
        <v>74</v>
      </c>
      <c r="Q62" s="72">
        <f>4.904/1000</f>
        <v>0.0049039999999999995</v>
      </c>
      <c r="R62" s="73" t="s">
        <v>75</v>
      </c>
      <c r="AD62" s="18">
        <f t="shared" si="4"/>
        <v>1.8717106586912777</v>
      </c>
      <c r="AE62" s="19">
        <f t="shared" si="2"/>
        <v>102.92152500000006</v>
      </c>
      <c r="AF62" s="19">
        <f t="shared" si="1"/>
        <v>57.41339114251664</v>
      </c>
      <c r="AG62" s="19">
        <f t="shared" si="5"/>
        <v>107.4612561530598</v>
      </c>
      <c r="AH62" s="19">
        <f t="shared" si="3"/>
        <v>1080.6760125000005</v>
      </c>
      <c r="AI62" s="19">
        <f t="shared" si="6"/>
        <v>973.2147563469407</v>
      </c>
      <c r="AJ62" s="20">
        <f t="shared" si="7"/>
        <v>9.943892055534983</v>
      </c>
    </row>
    <row r="63" spans="12:36" ht="12.75">
      <c r="L63" s="71" t="s">
        <v>73</v>
      </c>
      <c r="M63" s="72">
        <f t="shared" si="8"/>
        <v>0</v>
      </c>
      <c r="N63" s="72" t="s">
        <v>64</v>
      </c>
      <c r="O63" s="81"/>
      <c r="P63" s="72" t="s">
        <v>74</v>
      </c>
      <c r="Q63" s="72">
        <f>6.51/1000</f>
        <v>0.00651</v>
      </c>
      <c r="R63" s="73" t="s">
        <v>75</v>
      </c>
      <c r="AD63" s="18">
        <f t="shared" si="4"/>
        <v>1.867466416834835</v>
      </c>
      <c r="AE63" s="19">
        <f t="shared" si="2"/>
        <v>102.69350000000006</v>
      </c>
      <c r="AF63" s="19">
        <f t="shared" si="1"/>
        <v>58.386499466966114</v>
      </c>
      <c r="AG63" s="19">
        <f t="shared" si="5"/>
        <v>109.03482695110421</v>
      </c>
      <c r="AH63" s="19">
        <f t="shared" si="3"/>
        <v>1078.2817500000006</v>
      </c>
      <c r="AI63" s="19">
        <f t="shared" si="6"/>
        <v>969.2469230488964</v>
      </c>
      <c r="AJ63" s="20">
        <f t="shared" si="7"/>
        <v>10.111905070368126</v>
      </c>
    </row>
    <row r="64" spans="12:36" ht="13.5" thickBot="1">
      <c r="L64" s="74" t="s">
        <v>76</v>
      </c>
      <c r="M64" s="75">
        <f t="shared" si="8"/>
        <v>0</v>
      </c>
      <c r="N64" s="75" t="s">
        <v>64</v>
      </c>
      <c r="O64" s="82"/>
      <c r="P64" s="75" t="s">
        <v>77</v>
      </c>
      <c r="Q64" s="75">
        <v>0.003</v>
      </c>
      <c r="R64" s="76" t="s">
        <v>78</v>
      </c>
      <c r="AD64" s="18">
        <f t="shared" si="4"/>
        <v>1.8632221749783922</v>
      </c>
      <c r="AE64" s="19">
        <f t="shared" si="2"/>
        <v>102.46547500000007</v>
      </c>
      <c r="AF64" s="19">
        <f t="shared" si="1"/>
        <v>59.359607791415506</v>
      </c>
      <c r="AG64" s="19">
        <f t="shared" si="5"/>
        <v>110.6001375349855</v>
      </c>
      <c r="AH64" s="19">
        <f t="shared" si="3"/>
        <v>1075.8874875000008</v>
      </c>
      <c r="AI64" s="19">
        <f t="shared" si="6"/>
        <v>965.2873499650153</v>
      </c>
      <c r="AJ64" s="20">
        <f t="shared" si="7"/>
        <v>10.279898113880186</v>
      </c>
    </row>
    <row r="65" spans="12:36" ht="13.5" thickBot="1">
      <c r="L65" s="83"/>
      <c r="M65" s="84">
        <f>SUM(M51:M64)</f>
        <v>0.022922400000000002</v>
      </c>
      <c r="N65" s="85" t="s">
        <v>90</v>
      </c>
      <c r="AD65" s="18">
        <f t="shared" si="4"/>
        <v>1.8589779331219494</v>
      </c>
      <c r="AE65" s="19">
        <f t="shared" si="2"/>
        <v>102.23745000000007</v>
      </c>
      <c r="AF65" s="19">
        <f t="shared" si="1"/>
        <v>60.33271611586489</v>
      </c>
      <c r="AG65" s="19">
        <f t="shared" si="5"/>
        <v>112.15718790470383</v>
      </c>
      <c r="AH65" s="19">
        <f t="shared" si="3"/>
        <v>1073.4932250000006</v>
      </c>
      <c r="AI65" s="19">
        <f t="shared" si="6"/>
        <v>961.3360370952968</v>
      </c>
      <c r="AJ65" s="20">
        <f t="shared" si="7"/>
        <v>10.447871052442252</v>
      </c>
    </row>
    <row r="66" spans="30:36" ht="12.75">
      <c r="AD66" s="18">
        <f t="shared" si="4"/>
        <v>1.8547336912655066</v>
      </c>
      <c r="AE66" s="19">
        <f t="shared" si="2"/>
        <v>102.00942500000006</v>
      </c>
      <c r="AF66" s="19">
        <f t="shared" si="1"/>
        <v>61.30582444031437</v>
      </c>
      <c r="AG66" s="19">
        <f t="shared" si="5"/>
        <v>113.70597806025937</v>
      </c>
      <c r="AH66" s="19">
        <f t="shared" si="3"/>
        <v>1071.0989625000007</v>
      </c>
      <c r="AI66" s="19">
        <f t="shared" si="6"/>
        <v>957.3929844397413</v>
      </c>
      <c r="AJ66" s="20">
        <f t="shared" si="7"/>
        <v>10.615823751230579</v>
      </c>
    </row>
    <row r="67" spans="30:36" ht="12.75">
      <c r="AD67" s="18">
        <f t="shared" si="4"/>
        <v>1.8504894494090638</v>
      </c>
      <c r="AE67" s="19">
        <f aca="true" t="shared" si="9" ref="AE67:AE130">(AD67+$AC$3)/$AA$3</f>
        <v>101.78140000000006</v>
      </c>
      <c r="AF67" s="19">
        <f aca="true" t="shared" si="10" ref="AF67:AF130">($N$13-AE67*$Z$3)/$AB$3</f>
        <v>62.278932764763844</v>
      </c>
      <c r="AG67" s="19">
        <f t="shared" si="5"/>
        <v>115.24650800165195</v>
      </c>
      <c r="AH67" s="19">
        <f t="shared" si="3"/>
        <v>1068.7047000000007</v>
      </c>
      <c r="AI67" s="19">
        <f t="shared" si="6"/>
        <v>953.4581919983488</v>
      </c>
      <c r="AJ67" s="20">
        <f t="shared" si="7"/>
        <v>10.783756074213192</v>
      </c>
    </row>
    <row r="68" spans="30:36" ht="12.75">
      <c r="AD68" s="18">
        <f t="shared" si="4"/>
        <v>1.846245207552621</v>
      </c>
      <c r="AE68" s="19">
        <f t="shared" si="9"/>
        <v>101.55337500000007</v>
      </c>
      <c r="AF68" s="19">
        <f t="shared" si="10"/>
        <v>63.252041089213236</v>
      </c>
      <c r="AG68" s="19">
        <f t="shared" si="5"/>
        <v>116.77877772888141</v>
      </c>
      <c r="AH68" s="19">
        <f aca="true" t="shared" si="11" ref="AH68:AH131">AE68*$N$13</f>
        <v>1066.3104375000007</v>
      </c>
      <c r="AI68" s="19">
        <f t="shared" si="6"/>
        <v>949.5316597711193</v>
      </c>
      <c r="AJ68" s="20">
        <f t="shared" si="7"/>
        <v>10.951667884136352</v>
      </c>
    </row>
    <row r="69" spans="30:36" ht="12.75">
      <c r="AD69" s="18">
        <f aca="true" t="shared" si="12" ref="AD69:AD132">AD68-$V$7/500</f>
        <v>1.8420009656961782</v>
      </c>
      <c r="AE69" s="19">
        <f t="shared" si="9"/>
        <v>101.32535000000007</v>
      </c>
      <c r="AF69" s="19">
        <f t="shared" si="10"/>
        <v>64.22514941366262</v>
      </c>
      <c r="AG69" s="19">
        <f aca="true" t="shared" si="13" ref="AG69:AG132">AF69*AD69</f>
        <v>118.30278724194788</v>
      </c>
      <c r="AH69" s="19">
        <f t="shared" si="11"/>
        <v>1063.9161750000007</v>
      </c>
      <c r="AI69" s="19">
        <f aca="true" t="shared" si="14" ref="AI69:AI132">AH69-AG69</f>
        <v>945.6133877580529</v>
      </c>
      <c r="AJ69" s="20">
        <f aca="true" t="shared" si="15" ref="AJ69:AJ132">AG69/AH69*100</f>
        <v>11.119559042510826</v>
      </c>
    </row>
    <row r="70" spans="18:36" ht="12.75">
      <c r="R70" s="61"/>
      <c r="S70" s="61"/>
      <c r="T70" s="61"/>
      <c r="U70" s="61"/>
      <c r="AD70" s="18">
        <f t="shared" si="12"/>
        <v>1.8377567238397354</v>
      </c>
      <c r="AE70" s="19">
        <f t="shared" si="9"/>
        <v>101.09732500000007</v>
      </c>
      <c r="AF70" s="19">
        <f t="shared" si="10"/>
        <v>65.1982577381121</v>
      </c>
      <c r="AG70" s="19">
        <f t="shared" si="13"/>
        <v>119.81853654085158</v>
      </c>
      <c r="AH70" s="19">
        <f t="shared" si="11"/>
        <v>1061.5219125000008</v>
      </c>
      <c r="AI70" s="19">
        <f t="shared" si="14"/>
        <v>941.7033759591492</v>
      </c>
      <c r="AJ70" s="20">
        <f t="shared" si="15"/>
        <v>11.287429409597937</v>
      </c>
    </row>
    <row r="71" spans="18:36" ht="12.75">
      <c r="R71" s="61"/>
      <c r="S71" s="61"/>
      <c r="T71" s="61"/>
      <c r="U71" s="61"/>
      <c r="AD71" s="18">
        <f t="shared" si="12"/>
        <v>1.8335124819832926</v>
      </c>
      <c r="AE71" s="19">
        <f t="shared" si="9"/>
        <v>100.86930000000007</v>
      </c>
      <c r="AF71" s="19">
        <f t="shared" si="10"/>
        <v>66.17136606256157</v>
      </c>
      <c r="AG71" s="19">
        <f t="shared" si="13"/>
        <v>121.3260256255923</v>
      </c>
      <c r="AH71" s="19">
        <f t="shared" si="11"/>
        <v>1059.1276500000008</v>
      </c>
      <c r="AI71" s="19">
        <f t="shared" si="14"/>
        <v>937.8016243744086</v>
      </c>
      <c r="AJ71" s="20">
        <f t="shared" si="15"/>
        <v>11.455278844395405</v>
      </c>
    </row>
    <row r="72" spans="18:36" ht="12.75">
      <c r="R72" s="61"/>
      <c r="S72" s="61"/>
      <c r="T72" s="61"/>
      <c r="U72" s="61"/>
      <c r="AD72" s="18">
        <f t="shared" si="12"/>
        <v>1.8292682401268499</v>
      </c>
      <c r="AE72" s="19">
        <f t="shared" si="9"/>
        <v>100.64127500000006</v>
      </c>
      <c r="AF72" s="19">
        <f t="shared" si="10"/>
        <v>67.14447438701096</v>
      </c>
      <c r="AG72" s="19">
        <f t="shared" si="13"/>
        <v>122.82525449616988</v>
      </c>
      <c r="AH72" s="19">
        <f t="shared" si="11"/>
        <v>1056.7333875000006</v>
      </c>
      <c r="AI72" s="19">
        <f t="shared" si="14"/>
        <v>933.9081330038307</v>
      </c>
      <c r="AJ72" s="20">
        <f t="shared" si="15"/>
        <v>11.623107204623057</v>
      </c>
    </row>
    <row r="73" spans="18:36" ht="12.75">
      <c r="R73" s="61"/>
      <c r="S73" s="61"/>
      <c r="T73" s="61"/>
      <c r="U73" s="61"/>
      <c r="AD73" s="18">
        <f t="shared" si="12"/>
        <v>1.825023998270407</v>
      </c>
      <c r="AE73" s="19">
        <f t="shared" si="9"/>
        <v>100.41325000000008</v>
      </c>
      <c r="AF73" s="19">
        <f t="shared" si="10"/>
        <v>68.11758271146036</v>
      </c>
      <c r="AG73" s="19">
        <f t="shared" si="13"/>
        <v>124.31622315258454</v>
      </c>
      <c r="AH73" s="19">
        <f t="shared" si="11"/>
        <v>1054.3391250000009</v>
      </c>
      <c r="AI73" s="19">
        <f t="shared" si="14"/>
        <v>930.0229018474163</v>
      </c>
      <c r="AJ73" s="20">
        <f t="shared" si="15"/>
        <v>11.790914346708364</v>
      </c>
    </row>
    <row r="74" spans="18:36" ht="12.75">
      <c r="R74" s="61"/>
      <c r="S74" s="61"/>
      <c r="T74" s="61"/>
      <c r="U74" s="61"/>
      <c r="AD74" s="18">
        <f t="shared" si="12"/>
        <v>1.8207797564139643</v>
      </c>
      <c r="AE74" s="19">
        <f t="shared" si="9"/>
        <v>100.18522500000007</v>
      </c>
      <c r="AF74" s="19">
        <f t="shared" si="10"/>
        <v>69.09069103590983</v>
      </c>
      <c r="AG74" s="19">
        <f t="shared" si="13"/>
        <v>125.79893159483636</v>
      </c>
      <c r="AH74" s="19">
        <f t="shared" si="11"/>
        <v>1051.9448625000007</v>
      </c>
      <c r="AI74" s="19">
        <f t="shared" si="14"/>
        <v>926.1459309051643</v>
      </c>
      <c r="AJ74" s="20">
        <f t="shared" si="15"/>
        <v>11.958700125771685</v>
      </c>
    </row>
    <row r="75" spans="18:36" ht="12.75">
      <c r="R75" s="61"/>
      <c r="S75" s="61"/>
      <c r="T75" s="61"/>
      <c r="U75" s="61"/>
      <c r="AD75" s="18">
        <f t="shared" si="12"/>
        <v>1.8165355145575215</v>
      </c>
      <c r="AE75" s="19">
        <f t="shared" si="9"/>
        <v>99.95720000000007</v>
      </c>
      <c r="AF75" s="19">
        <f t="shared" si="10"/>
        <v>70.0637993603593</v>
      </c>
      <c r="AG75" s="19">
        <f t="shared" si="13"/>
        <v>127.27337982292522</v>
      </c>
      <c r="AH75" s="19">
        <f t="shared" si="11"/>
        <v>1049.5506000000007</v>
      </c>
      <c r="AI75" s="19">
        <f t="shared" si="14"/>
        <v>922.2772201770755</v>
      </c>
      <c r="AJ75" s="20">
        <f t="shared" si="15"/>
        <v>12.126464395611334</v>
      </c>
    </row>
    <row r="76" spans="18:36" ht="12.75">
      <c r="R76" s="61"/>
      <c r="S76" s="61"/>
      <c r="T76" s="61"/>
      <c r="U76" s="61"/>
      <c r="AD76" s="18">
        <f t="shared" si="12"/>
        <v>1.8122912727010787</v>
      </c>
      <c r="AE76" s="19">
        <f t="shared" si="9"/>
        <v>99.72917500000007</v>
      </c>
      <c r="AF76" s="19">
        <f t="shared" si="10"/>
        <v>71.03690768480878</v>
      </c>
      <c r="AG76" s="19">
        <f t="shared" si="13"/>
        <v>128.73956783685114</v>
      </c>
      <c r="AH76" s="19">
        <f t="shared" si="11"/>
        <v>1047.1563375000007</v>
      </c>
      <c r="AI76" s="19">
        <f t="shared" si="14"/>
        <v>918.4167696631496</v>
      </c>
      <c r="AJ76" s="20">
        <f t="shared" si="15"/>
        <v>12.294207008688524</v>
      </c>
    </row>
    <row r="77" spans="18:36" ht="12.75">
      <c r="R77" s="61"/>
      <c r="S77" s="61"/>
      <c r="T77" s="61"/>
      <c r="U77" s="61"/>
      <c r="AD77" s="18">
        <f t="shared" si="12"/>
        <v>1.808047030844636</v>
      </c>
      <c r="AE77" s="19">
        <f t="shared" si="9"/>
        <v>99.50115000000008</v>
      </c>
      <c r="AF77" s="19">
        <f t="shared" si="10"/>
        <v>72.01001600925808</v>
      </c>
      <c r="AG77" s="19">
        <f t="shared" si="13"/>
        <v>130.19749563661378</v>
      </c>
      <c r="AH77" s="19">
        <f t="shared" si="11"/>
        <v>1044.7620750000008</v>
      </c>
      <c r="AI77" s="19">
        <f t="shared" si="14"/>
        <v>914.564579363387</v>
      </c>
      <c r="AJ77" s="20">
        <f t="shared" si="15"/>
        <v>12.461927816111979</v>
      </c>
    </row>
    <row r="78" spans="18:36" ht="12.75">
      <c r="R78" s="61"/>
      <c r="S78" s="61"/>
      <c r="T78" s="61"/>
      <c r="U78" s="61"/>
      <c r="AD78" s="18">
        <f t="shared" si="12"/>
        <v>1.8038027889881931</v>
      </c>
      <c r="AE78" s="19">
        <f t="shared" si="9"/>
        <v>99.27312500000008</v>
      </c>
      <c r="AF78" s="19">
        <f t="shared" si="10"/>
        <v>72.98312433370755</v>
      </c>
      <c r="AG78" s="19">
        <f t="shared" si="13"/>
        <v>131.64716322221375</v>
      </c>
      <c r="AH78" s="19">
        <f t="shared" si="11"/>
        <v>1042.3678125000008</v>
      </c>
      <c r="AI78" s="19">
        <f t="shared" si="14"/>
        <v>910.7206492777871</v>
      </c>
      <c r="AJ78" s="20">
        <f t="shared" si="15"/>
        <v>12.629626667622535</v>
      </c>
    </row>
    <row r="79" spans="18:36" ht="12.75">
      <c r="R79" s="61"/>
      <c r="S79" s="61"/>
      <c r="T79" s="61"/>
      <c r="U79" s="61"/>
      <c r="AD79" s="18">
        <f t="shared" si="12"/>
        <v>1.7995585471317503</v>
      </c>
      <c r="AE79" s="19">
        <f t="shared" si="9"/>
        <v>99.04510000000008</v>
      </c>
      <c r="AF79" s="19">
        <f t="shared" si="10"/>
        <v>73.95623265815703</v>
      </c>
      <c r="AG79" s="19">
        <f t="shared" si="13"/>
        <v>133.0885705936508</v>
      </c>
      <c r="AH79" s="19">
        <f t="shared" si="11"/>
        <v>1039.9735500000008</v>
      </c>
      <c r="AI79" s="19">
        <f t="shared" si="14"/>
        <v>906.8849794063501</v>
      </c>
      <c r="AJ79" s="20">
        <f t="shared" si="15"/>
        <v>12.797303411577216</v>
      </c>
    </row>
    <row r="80" spans="18:36" ht="12.75">
      <c r="R80" s="61"/>
      <c r="S80" s="61"/>
      <c r="T80" s="61"/>
      <c r="U80" s="61"/>
      <c r="AD80" s="18">
        <f t="shared" si="12"/>
        <v>1.7953143052753076</v>
      </c>
      <c r="AE80" s="19">
        <f t="shared" si="9"/>
        <v>98.81707500000007</v>
      </c>
      <c r="AF80" s="19">
        <f t="shared" si="10"/>
        <v>74.9293409826065</v>
      </c>
      <c r="AG80" s="19">
        <f t="shared" si="13"/>
        <v>134.52171775092484</v>
      </c>
      <c r="AH80" s="19">
        <f t="shared" si="11"/>
        <v>1037.5792875000009</v>
      </c>
      <c r="AI80" s="19">
        <f t="shared" si="14"/>
        <v>903.057569749076</v>
      </c>
      <c r="AJ80" s="20">
        <f t="shared" si="15"/>
        <v>12.964957894933377</v>
      </c>
    </row>
    <row r="81" spans="18:36" ht="12.75">
      <c r="R81" s="61"/>
      <c r="S81" s="61"/>
      <c r="T81" s="61"/>
      <c r="U81" s="61"/>
      <c r="AD81" s="18">
        <f t="shared" si="12"/>
        <v>1.7910700634188648</v>
      </c>
      <c r="AE81" s="19">
        <f t="shared" si="9"/>
        <v>98.58905000000009</v>
      </c>
      <c r="AF81" s="19">
        <f t="shared" si="10"/>
        <v>75.9024493070559</v>
      </c>
      <c r="AG81" s="19">
        <f t="shared" si="13"/>
        <v>135.94660469403578</v>
      </c>
      <c r="AH81" s="19">
        <f t="shared" si="11"/>
        <v>1035.185025000001</v>
      </c>
      <c r="AI81" s="19">
        <f t="shared" si="14"/>
        <v>899.2384203059651</v>
      </c>
      <c r="AJ81" s="20">
        <f t="shared" si="15"/>
        <v>13.132589963232483</v>
      </c>
    </row>
    <row r="82" spans="18:36" ht="12.75">
      <c r="R82" s="61"/>
      <c r="S82" s="61"/>
      <c r="T82" s="61"/>
      <c r="U82" s="61"/>
      <c r="AD82" s="18">
        <f t="shared" si="12"/>
        <v>1.786825821562422</v>
      </c>
      <c r="AE82" s="19">
        <f t="shared" si="9"/>
        <v>98.36102500000008</v>
      </c>
      <c r="AF82" s="19">
        <f t="shared" si="10"/>
        <v>76.87555763150529</v>
      </c>
      <c r="AG82" s="19">
        <f t="shared" si="13"/>
        <v>137.36323142298374</v>
      </c>
      <c r="AH82" s="19">
        <f t="shared" si="11"/>
        <v>1032.790762500001</v>
      </c>
      <c r="AI82" s="19">
        <f t="shared" si="14"/>
        <v>895.4275310770172</v>
      </c>
      <c r="AJ82" s="20">
        <f t="shared" si="15"/>
        <v>13.300199460583734</v>
      </c>
    </row>
    <row r="83" spans="18:36" ht="12.75">
      <c r="R83" s="61"/>
      <c r="S83" s="61"/>
      <c r="T83" s="61"/>
      <c r="U83" s="61"/>
      <c r="AD83" s="18">
        <f t="shared" si="12"/>
        <v>1.7825815797059792</v>
      </c>
      <c r="AE83" s="19">
        <f t="shared" si="9"/>
        <v>98.13300000000008</v>
      </c>
      <c r="AF83" s="19">
        <f t="shared" si="10"/>
        <v>77.84866595595476</v>
      </c>
      <c r="AG83" s="19">
        <f t="shared" si="13"/>
        <v>138.77159793776892</v>
      </c>
      <c r="AH83" s="19">
        <f t="shared" si="11"/>
        <v>1030.3965000000007</v>
      </c>
      <c r="AI83" s="19">
        <f t="shared" si="14"/>
        <v>891.6249020622319</v>
      </c>
      <c r="AJ83" s="20">
        <f t="shared" si="15"/>
        <v>13.467786229647405</v>
      </c>
    </row>
    <row r="84" spans="18:36" ht="12.75">
      <c r="R84" s="61"/>
      <c r="S84" s="61"/>
      <c r="T84" s="61"/>
      <c r="U84" s="61"/>
      <c r="AD84" s="18">
        <f t="shared" si="12"/>
        <v>1.7783373378495364</v>
      </c>
      <c r="AE84" s="19">
        <f t="shared" si="9"/>
        <v>97.90497500000008</v>
      </c>
      <c r="AF84" s="19">
        <f t="shared" si="10"/>
        <v>78.82177428040424</v>
      </c>
      <c r="AG84" s="19">
        <f t="shared" si="13"/>
        <v>140.17170423839113</v>
      </c>
      <c r="AH84" s="19">
        <f t="shared" si="11"/>
        <v>1028.0022375000008</v>
      </c>
      <c r="AI84" s="19">
        <f t="shared" si="14"/>
        <v>887.8305332616096</v>
      </c>
      <c r="AJ84" s="20">
        <f t="shared" si="15"/>
        <v>13.635350111617925</v>
      </c>
    </row>
    <row r="85" spans="18:36" ht="12.75">
      <c r="R85" s="61"/>
      <c r="S85" s="61"/>
      <c r="T85" s="61"/>
      <c r="U85" s="61"/>
      <c r="AD85" s="18">
        <f t="shared" si="12"/>
        <v>1.7740930959930936</v>
      </c>
      <c r="AE85" s="19">
        <f t="shared" si="9"/>
        <v>97.67695000000008</v>
      </c>
      <c r="AF85" s="19">
        <f t="shared" si="10"/>
        <v>79.79488260485363</v>
      </c>
      <c r="AG85" s="19">
        <f t="shared" si="13"/>
        <v>141.5635503248502</v>
      </c>
      <c r="AH85" s="19">
        <f t="shared" si="11"/>
        <v>1025.6079750000008</v>
      </c>
      <c r="AI85" s="19">
        <f t="shared" si="14"/>
        <v>884.0444246751506</v>
      </c>
      <c r="AJ85" s="20">
        <f t="shared" si="15"/>
        <v>13.80289094620682</v>
      </c>
    </row>
    <row r="86" spans="18:36" ht="12.75">
      <c r="R86" s="61"/>
      <c r="S86" s="61"/>
      <c r="T86" s="61"/>
      <c r="U86" s="61"/>
      <c r="AD86" s="18">
        <f t="shared" si="12"/>
        <v>1.7698488541366508</v>
      </c>
      <c r="AE86" s="19">
        <f t="shared" si="9"/>
        <v>97.44892500000009</v>
      </c>
      <c r="AF86" s="19">
        <f t="shared" si="10"/>
        <v>80.76799092930301</v>
      </c>
      <c r="AG86" s="19">
        <f t="shared" si="13"/>
        <v>142.94713619714634</v>
      </c>
      <c r="AH86" s="19">
        <f t="shared" si="11"/>
        <v>1023.213712500001</v>
      </c>
      <c r="AI86" s="19">
        <f t="shared" si="14"/>
        <v>880.2665763028547</v>
      </c>
      <c r="AJ86" s="20">
        <f t="shared" si="15"/>
        <v>13.970408571625374</v>
      </c>
    </row>
    <row r="87" spans="18:36" ht="12.75">
      <c r="R87" s="61"/>
      <c r="S87" s="61"/>
      <c r="T87" s="61"/>
      <c r="U87" s="61"/>
      <c r="AD87" s="18">
        <f t="shared" si="12"/>
        <v>1.765604612280208</v>
      </c>
      <c r="AE87" s="19">
        <f t="shared" si="9"/>
        <v>97.22090000000009</v>
      </c>
      <c r="AF87" s="19">
        <f t="shared" si="10"/>
        <v>81.7410992537525</v>
      </c>
      <c r="AG87" s="19">
        <f t="shared" si="13"/>
        <v>144.32246185527967</v>
      </c>
      <c r="AH87" s="19">
        <f t="shared" si="11"/>
        <v>1020.8194500000009</v>
      </c>
      <c r="AI87" s="19">
        <f t="shared" si="14"/>
        <v>876.4969881447212</v>
      </c>
      <c r="AJ87" s="20">
        <f t="shared" si="15"/>
        <v>14.137902824567023</v>
      </c>
    </row>
    <row r="88" spans="30:36" ht="12.75">
      <c r="AD88" s="18">
        <f t="shared" si="12"/>
        <v>1.7613603704237653</v>
      </c>
      <c r="AE88" s="19">
        <f t="shared" si="9"/>
        <v>96.99287500000008</v>
      </c>
      <c r="AF88" s="19">
        <f t="shared" si="10"/>
        <v>82.71420757820196</v>
      </c>
      <c r="AG88" s="19">
        <f t="shared" si="13"/>
        <v>145.68952729925002</v>
      </c>
      <c r="AH88" s="19">
        <f t="shared" si="11"/>
        <v>1018.4251875000009</v>
      </c>
      <c r="AI88" s="19">
        <f t="shared" si="14"/>
        <v>872.7356602007509</v>
      </c>
      <c r="AJ88" s="20">
        <f t="shared" si="15"/>
        <v>14.305373540189459</v>
      </c>
    </row>
    <row r="89" spans="30:36" ht="12.75">
      <c r="AD89" s="18">
        <f t="shared" si="12"/>
        <v>1.7571161285673225</v>
      </c>
      <c r="AE89" s="19">
        <f t="shared" si="9"/>
        <v>96.76485000000008</v>
      </c>
      <c r="AF89" s="19">
        <f t="shared" si="10"/>
        <v>83.68731590265135</v>
      </c>
      <c r="AG89" s="19">
        <f t="shared" si="13"/>
        <v>147.04833252905726</v>
      </c>
      <c r="AH89" s="19">
        <f t="shared" si="11"/>
        <v>1016.0309250000008</v>
      </c>
      <c r="AI89" s="19">
        <f t="shared" si="14"/>
        <v>868.9825924709436</v>
      </c>
      <c r="AJ89" s="20">
        <f t="shared" si="15"/>
        <v>14.472820552096596</v>
      </c>
    </row>
    <row r="90" spans="30:36" ht="12.75">
      <c r="AD90" s="18">
        <f t="shared" si="12"/>
        <v>1.7528718867108797</v>
      </c>
      <c r="AE90" s="19">
        <f t="shared" si="9"/>
        <v>96.53682500000009</v>
      </c>
      <c r="AF90" s="19">
        <f t="shared" si="10"/>
        <v>84.66042422710075</v>
      </c>
      <c r="AG90" s="19">
        <f t="shared" si="13"/>
        <v>148.39887754470155</v>
      </c>
      <c r="AH90" s="19">
        <f t="shared" si="11"/>
        <v>1013.636662500001</v>
      </c>
      <c r="AI90" s="19">
        <f t="shared" si="14"/>
        <v>865.2377849552994</v>
      </c>
      <c r="AJ90" s="20">
        <f t="shared" si="15"/>
        <v>14.640243692320215</v>
      </c>
    </row>
    <row r="91" spans="30:36" ht="12.75">
      <c r="AD91" s="18">
        <f t="shared" si="12"/>
        <v>1.748627644854437</v>
      </c>
      <c r="AE91" s="19">
        <f t="shared" si="9"/>
        <v>96.30880000000009</v>
      </c>
      <c r="AF91" s="19">
        <f t="shared" si="10"/>
        <v>85.63353255155022</v>
      </c>
      <c r="AG91" s="19">
        <f t="shared" si="13"/>
        <v>149.74116234618302</v>
      </c>
      <c r="AH91" s="19">
        <f t="shared" si="11"/>
        <v>1011.242400000001</v>
      </c>
      <c r="AI91" s="19">
        <f t="shared" si="14"/>
        <v>861.501237653818</v>
      </c>
      <c r="AJ91" s="20">
        <f t="shared" si="15"/>
        <v>14.80764279130136</v>
      </c>
    </row>
    <row r="92" spans="30:36" ht="12.75">
      <c r="AD92" s="18">
        <f t="shared" si="12"/>
        <v>1.744383402997994</v>
      </c>
      <c r="AE92" s="19">
        <f t="shared" si="9"/>
        <v>96.08077500000009</v>
      </c>
      <c r="AF92" s="19">
        <f t="shared" si="10"/>
        <v>86.6066408759997</v>
      </c>
      <c r="AG92" s="19">
        <f t="shared" si="13"/>
        <v>151.07518693350153</v>
      </c>
      <c r="AH92" s="19">
        <f t="shared" si="11"/>
        <v>1008.8481375000009</v>
      </c>
      <c r="AI92" s="19">
        <f t="shared" si="14"/>
        <v>857.7729505664994</v>
      </c>
      <c r="AJ92" s="20">
        <f t="shared" si="15"/>
        <v>14.975017677871403</v>
      </c>
    </row>
    <row r="93" spans="30:36" ht="12.75">
      <c r="AD93" s="18">
        <f t="shared" si="12"/>
        <v>1.7401391611415513</v>
      </c>
      <c r="AE93" s="19">
        <f t="shared" si="9"/>
        <v>95.85275000000009</v>
      </c>
      <c r="AF93" s="19">
        <f t="shared" si="10"/>
        <v>87.57974920044909</v>
      </c>
      <c r="AG93" s="19">
        <f t="shared" si="13"/>
        <v>152.40095130665694</v>
      </c>
      <c r="AH93" s="19">
        <f t="shared" si="11"/>
        <v>1006.453875000001</v>
      </c>
      <c r="AI93" s="19">
        <f t="shared" si="14"/>
        <v>854.052923693344</v>
      </c>
      <c r="AJ93" s="20">
        <f t="shared" si="15"/>
        <v>15.142368179232932</v>
      </c>
    </row>
    <row r="94" spans="30:36" ht="12.75">
      <c r="AD94" s="18">
        <f t="shared" si="12"/>
        <v>1.7358949192851085</v>
      </c>
      <c r="AE94" s="19">
        <f t="shared" si="9"/>
        <v>95.62472500000008</v>
      </c>
      <c r="AF94" s="19">
        <f t="shared" si="10"/>
        <v>88.55285752489856</v>
      </c>
      <c r="AG94" s="19">
        <f t="shared" si="13"/>
        <v>153.7184554656495</v>
      </c>
      <c r="AH94" s="19">
        <f t="shared" si="11"/>
        <v>1004.0596125000009</v>
      </c>
      <c r="AI94" s="19">
        <f t="shared" si="14"/>
        <v>850.3411570343513</v>
      </c>
      <c r="AJ94" s="20">
        <f t="shared" si="15"/>
        <v>15.30969412094039</v>
      </c>
    </row>
    <row r="95" spans="30:36" ht="12.75">
      <c r="AD95" s="18">
        <f t="shared" si="12"/>
        <v>1.7316506774286657</v>
      </c>
      <c r="AE95" s="19">
        <f t="shared" si="9"/>
        <v>95.3967000000001</v>
      </c>
      <c r="AF95" s="19">
        <f t="shared" si="10"/>
        <v>89.52596584934795</v>
      </c>
      <c r="AG95" s="19">
        <f t="shared" si="13"/>
        <v>155.027699410479</v>
      </c>
      <c r="AH95" s="19">
        <f t="shared" si="11"/>
        <v>1001.665350000001</v>
      </c>
      <c r="AI95" s="19">
        <f t="shared" si="14"/>
        <v>846.6376505895221</v>
      </c>
      <c r="AJ95" s="20">
        <f t="shared" si="15"/>
        <v>15.476995326880264</v>
      </c>
    </row>
    <row r="96" spans="30:36" ht="12.75">
      <c r="AD96" s="18">
        <f t="shared" si="12"/>
        <v>1.727406435572223</v>
      </c>
      <c r="AE96" s="19">
        <f t="shared" si="9"/>
        <v>95.16867500000009</v>
      </c>
      <c r="AF96" s="19">
        <f t="shared" si="10"/>
        <v>90.49907417379742</v>
      </c>
      <c r="AG96" s="19">
        <f t="shared" si="13"/>
        <v>156.32868314114563</v>
      </c>
      <c r="AH96" s="19">
        <f t="shared" si="11"/>
        <v>999.2710875000009</v>
      </c>
      <c r="AI96" s="19">
        <f t="shared" si="14"/>
        <v>842.9424043588554</v>
      </c>
      <c r="AJ96" s="20">
        <f t="shared" si="15"/>
        <v>15.644271619251215</v>
      </c>
    </row>
    <row r="97" spans="30:36" ht="12.75">
      <c r="AD97" s="18">
        <f t="shared" si="12"/>
        <v>1.7231621937157802</v>
      </c>
      <c r="AE97" s="19">
        <f t="shared" si="9"/>
        <v>94.94065000000009</v>
      </c>
      <c r="AF97" s="19">
        <f t="shared" si="10"/>
        <v>91.47218249824681</v>
      </c>
      <c r="AG97" s="19">
        <f t="shared" si="13"/>
        <v>157.62140665764917</v>
      </c>
      <c r="AH97" s="19">
        <f t="shared" si="11"/>
        <v>996.876825000001</v>
      </c>
      <c r="AI97" s="19">
        <f t="shared" si="14"/>
        <v>839.2554183423517</v>
      </c>
      <c r="AJ97" s="20">
        <f t="shared" si="15"/>
        <v>15.811522818543708</v>
      </c>
    </row>
    <row r="98" spans="30:36" ht="12.75">
      <c r="AD98" s="18">
        <f t="shared" si="12"/>
        <v>1.7189179518593374</v>
      </c>
      <c r="AE98" s="19">
        <f t="shared" si="9"/>
        <v>94.71262500000009</v>
      </c>
      <c r="AF98" s="19">
        <f t="shared" si="10"/>
        <v>92.4452908226963</v>
      </c>
      <c r="AG98" s="19">
        <f t="shared" si="13"/>
        <v>158.9058699599899</v>
      </c>
      <c r="AH98" s="19">
        <f t="shared" si="11"/>
        <v>994.4825625000009</v>
      </c>
      <c r="AI98" s="19">
        <f t="shared" si="14"/>
        <v>835.576692540011</v>
      </c>
      <c r="AJ98" s="20">
        <f t="shared" si="15"/>
        <v>15.97874874351955</v>
      </c>
    </row>
    <row r="99" spans="30:36" ht="12.75">
      <c r="AD99" s="18">
        <f t="shared" si="12"/>
        <v>1.7146737100028946</v>
      </c>
      <c r="AE99" s="19">
        <f t="shared" si="9"/>
        <v>94.4846000000001</v>
      </c>
      <c r="AF99" s="19">
        <f t="shared" si="10"/>
        <v>93.41839914714568</v>
      </c>
      <c r="AG99" s="19">
        <f t="shared" si="13"/>
        <v>160.18207304816752</v>
      </c>
      <c r="AH99" s="19">
        <f t="shared" si="11"/>
        <v>992.088300000001</v>
      </c>
      <c r="AI99" s="19">
        <f t="shared" si="14"/>
        <v>831.9062269518336</v>
      </c>
      <c r="AJ99" s="20">
        <f t="shared" si="15"/>
        <v>16.145949211190917</v>
      </c>
    </row>
    <row r="100" spans="30:36" ht="12.75">
      <c r="AD100" s="18">
        <f t="shared" si="12"/>
        <v>1.7104294681464518</v>
      </c>
      <c r="AE100" s="19">
        <f t="shared" si="9"/>
        <v>94.2565750000001</v>
      </c>
      <c r="AF100" s="19">
        <f t="shared" si="10"/>
        <v>94.39150747159515</v>
      </c>
      <c r="AG100" s="19">
        <f t="shared" si="13"/>
        <v>161.45001592218233</v>
      </c>
      <c r="AH100" s="19">
        <f t="shared" si="11"/>
        <v>989.6940375000011</v>
      </c>
      <c r="AI100" s="19">
        <f t="shared" si="14"/>
        <v>828.2440215778188</v>
      </c>
      <c r="AJ100" s="20">
        <f t="shared" si="15"/>
        <v>16.313124036799316</v>
      </c>
    </row>
    <row r="101" spans="30:36" ht="12.75">
      <c r="AD101" s="18">
        <f t="shared" si="12"/>
        <v>1.706185226290009</v>
      </c>
      <c r="AE101" s="19">
        <f t="shared" si="9"/>
        <v>94.0285500000001</v>
      </c>
      <c r="AF101" s="19">
        <f t="shared" si="10"/>
        <v>95.36461579604455</v>
      </c>
      <c r="AG101" s="19">
        <f t="shared" si="13"/>
        <v>162.70969858203404</v>
      </c>
      <c r="AH101" s="19">
        <f t="shared" si="11"/>
        <v>987.299775000001</v>
      </c>
      <c r="AI101" s="19">
        <f t="shared" si="14"/>
        <v>824.5900764179669</v>
      </c>
      <c r="AJ101" s="20">
        <f t="shared" si="15"/>
        <v>16.480273033794006</v>
      </c>
    </row>
    <row r="102" spans="30:36" ht="12.75">
      <c r="AD102" s="18">
        <f t="shared" si="12"/>
        <v>1.7019409844335662</v>
      </c>
      <c r="AE102" s="19">
        <f t="shared" si="9"/>
        <v>93.80052500000009</v>
      </c>
      <c r="AF102" s="19">
        <f t="shared" si="10"/>
        <v>96.33772412049402</v>
      </c>
      <c r="AG102" s="19">
        <f t="shared" si="13"/>
        <v>163.9611210277229</v>
      </c>
      <c r="AH102" s="19">
        <f t="shared" si="11"/>
        <v>984.905512500001</v>
      </c>
      <c r="AI102" s="19">
        <f t="shared" si="14"/>
        <v>820.9443914722781</v>
      </c>
      <c r="AJ102" s="20">
        <f t="shared" si="15"/>
        <v>16.64739601381028</v>
      </c>
    </row>
    <row r="103" spans="30:36" ht="12.75">
      <c r="AD103" s="18">
        <f t="shared" si="12"/>
        <v>1.6976967425771234</v>
      </c>
      <c r="AE103" s="19">
        <f t="shared" si="9"/>
        <v>93.5725000000001</v>
      </c>
      <c r="AF103" s="19">
        <f t="shared" si="10"/>
        <v>97.31083244494341</v>
      </c>
      <c r="AG103" s="19">
        <f t="shared" si="13"/>
        <v>165.20428325924868</v>
      </c>
      <c r="AH103" s="19">
        <f t="shared" si="11"/>
        <v>982.5112500000012</v>
      </c>
      <c r="AI103" s="19">
        <f t="shared" si="14"/>
        <v>817.3069667407525</v>
      </c>
      <c r="AJ103" s="20">
        <f t="shared" si="15"/>
        <v>16.814492786647328</v>
      </c>
    </row>
    <row r="104" spans="30:36" ht="12.75">
      <c r="AD104" s="18">
        <f t="shared" si="12"/>
        <v>1.6934525007206807</v>
      </c>
      <c r="AE104" s="19">
        <f t="shared" si="9"/>
        <v>93.3444750000001</v>
      </c>
      <c r="AF104" s="19">
        <f t="shared" si="10"/>
        <v>98.28394076939288</v>
      </c>
      <c r="AG104" s="19">
        <f t="shared" si="13"/>
        <v>166.43918527661165</v>
      </c>
      <c r="AH104" s="19">
        <f t="shared" si="11"/>
        <v>980.1169875000011</v>
      </c>
      <c r="AI104" s="19">
        <f t="shared" si="14"/>
        <v>813.6778022233894</v>
      </c>
      <c r="AJ104" s="20">
        <f t="shared" si="15"/>
        <v>16.981563160245855</v>
      </c>
    </row>
    <row r="105" spans="30:36" ht="12.75">
      <c r="AD105" s="18">
        <f t="shared" si="12"/>
        <v>1.6892082588642379</v>
      </c>
      <c r="AE105" s="19">
        <f t="shared" si="9"/>
        <v>93.1164500000001</v>
      </c>
      <c r="AF105" s="19">
        <f t="shared" si="10"/>
        <v>99.25704909384227</v>
      </c>
      <c r="AG105" s="19">
        <f t="shared" si="13"/>
        <v>167.6658270798115</v>
      </c>
      <c r="AH105" s="19">
        <f t="shared" si="11"/>
        <v>977.722725000001</v>
      </c>
      <c r="AI105" s="19">
        <f t="shared" si="14"/>
        <v>810.0568979201895</v>
      </c>
      <c r="AJ105" s="20">
        <f t="shared" si="15"/>
        <v>17.14860694066524</v>
      </c>
    </row>
    <row r="106" spans="30:36" ht="12.75">
      <c r="AD106" s="18">
        <f t="shared" si="12"/>
        <v>1.684964017007795</v>
      </c>
      <c r="AE106" s="19">
        <f t="shared" si="9"/>
        <v>92.8884250000001</v>
      </c>
      <c r="AF106" s="19">
        <f t="shared" si="10"/>
        <v>100.23015741829175</v>
      </c>
      <c r="AG106" s="19">
        <f t="shared" si="13"/>
        <v>168.88420866884852</v>
      </c>
      <c r="AH106" s="19">
        <f t="shared" si="11"/>
        <v>975.328462500001</v>
      </c>
      <c r="AI106" s="19">
        <f t="shared" si="14"/>
        <v>806.4442538311525</v>
      </c>
      <c r="AJ106" s="20">
        <f t="shared" si="15"/>
        <v>17.315623932060564</v>
      </c>
    </row>
    <row r="107" spans="30:36" ht="12.75">
      <c r="AD107" s="18">
        <f t="shared" si="12"/>
        <v>1.6807197751513523</v>
      </c>
      <c r="AE107" s="19">
        <f t="shared" si="9"/>
        <v>92.6604000000001</v>
      </c>
      <c r="AF107" s="19">
        <f t="shared" si="10"/>
        <v>101.20326574274122</v>
      </c>
      <c r="AG107" s="19">
        <f t="shared" si="13"/>
        <v>170.09433004372258</v>
      </c>
      <c r="AH107" s="19">
        <f t="shared" si="11"/>
        <v>972.934200000001</v>
      </c>
      <c r="AI107" s="19">
        <f t="shared" si="14"/>
        <v>802.8398699562784</v>
      </c>
      <c r="AJ107" s="20">
        <f t="shared" si="15"/>
        <v>17.482613936659067</v>
      </c>
    </row>
    <row r="108" spans="30:36" ht="12.75">
      <c r="AD108" s="18">
        <f t="shared" si="12"/>
        <v>1.6764755332949095</v>
      </c>
      <c r="AE108" s="19">
        <f t="shared" si="9"/>
        <v>92.4323750000001</v>
      </c>
      <c r="AF108" s="19">
        <f t="shared" si="10"/>
        <v>102.17637406719061</v>
      </c>
      <c r="AG108" s="19">
        <f t="shared" si="13"/>
        <v>171.29619120443354</v>
      </c>
      <c r="AH108" s="19">
        <f t="shared" si="11"/>
        <v>970.5399375000011</v>
      </c>
      <c r="AI108" s="19">
        <f t="shared" si="14"/>
        <v>799.2437462955676</v>
      </c>
      <c r="AJ108" s="20">
        <f t="shared" si="15"/>
        <v>17.64957675473642</v>
      </c>
    </row>
    <row r="109" spans="30:36" ht="12.75">
      <c r="AD109" s="18">
        <f t="shared" si="12"/>
        <v>1.6722312914384667</v>
      </c>
      <c r="AE109" s="19">
        <f t="shared" si="9"/>
        <v>92.2043500000001</v>
      </c>
      <c r="AF109" s="19">
        <f t="shared" si="10"/>
        <v>103.14948239164009</v>
      </c>
      <c r="AG109" s="19">
        <f t="shared" si="13"/>
        <v>172.48979215098169</v>
      </c>
      <c r="AH109" s="19">
        <f t="shared" si="11"/>
        <v>968.1456750000011</v>
      </c>
      <c r="AI109" s="19">
        <f t="shared" si="14"/>
        <v>795.6558828490195</v>
      </c>
      <c r="AJ109" s="20">
        <f t="shared" si="15"/>
        <v>17.81651218459262</v>
      </c>
    </row>
    <row r="110" spans="30:36" ht="12.75">
      <c r="AD110" s="18">
        <f t="shared" si="12"/>
        <v>1.667987049582024</v>
      </c>
      <c r="AE110" s="19">
        <f t="shared" si="9"/>
        <v>91.9763250000001</v>
      </c>
      <c r="AF110" s="19">
        <f t="shared" si="10"/>
        <v>104.12259071608948</v>
      </c>
      <c r="AG110" s="19">
        <f t="shared" si="13"/>
        <v>173.67513288336673</v>
      </c>
      <c r="AH110" s="19">
        <f t="shared" si="11"/>
        <v>965.751412500001</v>
      </c>
      <c r="AI110" s="19">
        <f t="shared" si="14"/>
        <v>792.0762796166343</v>
      </c>
      <c r="AJ110" s="20">
        <f t="shared" si="15"/>
        <v>17.983420022527437</v>
      </c>
    </row>
    <row r="111" spans="30:36" ht="12.75">
      <c r="AD111" s="18">
        <f t="shared" si="12"/>
        <v>1.6637428077255811</v>
      </c>
      <c r="AE111" s="19">
        <f t="shared" si="9"/>
        <v>91.7483000000001</v>
      </c>
      <c r="AF111" s="19">
        <f t="shared" si="10"/>
        <v>105.09569904053896</v>
      </c>
      <c r="AG111" s="19">
        <f t="shared" si="13"/>
        <v>174.85221340158895</v>
      </c>
      <c r="AH111" s="19">
        <f t="shared" si="11"/>
        <v>963.3571500000011</v>
      </c>
      <c r="AI111" s="19">
        <f t="shared" si="14"/>
        <v>788.5049365984121</v>
      </c>
      <c r="AJ111" s="20">
        <f t="shared" si="15"/>
        <v>18.15030006281562</v>
      </c>
    </row>
    <row r="112" spans="30:36" ht="12.75">
      <c r="AD112" s="18">
        <f t="shared" si="12"/>
        <v>1.6594985658691384</v>
      </c>
      <c r="AE112" s="19">
        <f t="shared" si="9"/>
        <v>91.52027500000011</v>
      </c>
      <c r="AF112" s="19">
        <f t="shared" si="10"/>
        <v>106.06880736498834</v>
      </c>
      <c r="AG112" s="19">
        <f t="shared" si="13"/>
        <v>176.02103370564805</v>
      </c>
      <c r="AH112" s="19">
        <f t="shared" si="11"/>
        <v>960.9628875000012</v>
      </c>
      <c r="AI112" s="19">
        <f t="shared" si="14"/>
        <v>784.9418537943532</v>
      </c>
      <c r="AJ112" s="20">
        <f t="shared" si="15"/>
        <v>18.317152097681593</v>
      </c>
    </row>
    <row r="113" spans="30:36" ht="12.75">
      <c r="AD113" s="18">
        <f t="shared" si="12"/>
        <v>1.6552543240126956</v>
      </c>
      <c r="AE113" s="19">
        <f t="shared" si="9"/>
        <v>91.29225000000011</v>
      </c>
      <c r="AF113" s="19">
        <f t="shared" si="10"/>
        <v>107.04191568943781</v>
      </c>
      <c r="AG113" s="19">
        <f t="shared" si="13"/>
        <v>177.18159379554433</v>
      </c>
      <c r="AH113" s="19">
        <f t="shared" si="11"/>
        <v>958.5686250000011</v>
      </c>
      <c r="AI113" s="19">
        <f t="shared" si="14"/>
        <v>781.3870312044568</v>
      </c>
      <c r="AJ113" s="20">
        <f t="shared" si="15"/>
        <v>18.48397591727396</v>
      </c>
    </row>
    <row r="114" spans="30:36" ht="12.75">
      <c r="AD114" s="18">
        <f t="shared" si="12"/>
        <v>1.6510100821562528</v>
      </c>
      <c r="AE114" s="19">
        <f t="shared" si="9"/>
        <v>91.0642250000001</v>
      </c>
      <c r="AF114" s="19">
        <f t="shared" si="10"/>
        <v>108.01502401388721</v>
      </c>
      <c r="AG114" s="19">
        <f t="shared" si="13"/>
        <v>178.33389367127754</v>
      </c>
      <c r="AH114" s="19">
        <f t="shared" si="11"/>
        <v>956.1743625000012</v>
      </c>
      <c r="AI114" s="19">
        <f t="shared" si="14"/>
        <v>777.8404688287236</v>
      </c>
      <c r="AJ114" s="20">
        <f t="shared" si="15"/>
        <v>18.65077130963939</v>
      </c>
    </row>
    <row r="115" spans="30:36" ht="12.75">
      <c r="AD115" s="18">
        <f t="shared" si="12"/>
        <v>1.64676584029981</v>
      </c>
      <c r="AE115" s="19">
        <f t="shared" si="9"/>
        <v>90.8362000000001</v>
      </c>
      <c r="AF115" s="19">
        <f t="shared" si="10"/>
        <v>108.98813233833668</v>
      </c>
      <c r="AG115" s="19">
        <f t="shared" si="13"/>
        <v>179.4779333328479</v>
      </c>
      <c r="AH115" s="19">
        <f t="shared" si="11"/>
        <v>953.7801000000011</v>
      </c>
      <c r="AI115" s="19">
        <f t="shared" si="14"/>
        <v>774.3021666671532</v>
      </c>
      <c r="AJ115" s="20">
        <f t="shared" si="15"/>
        <v>18.81753806069635</v>
      </c>
    </row>
    <row r="116" spans="30:36" ht="12.75">
      <c r="AD116" s="18">
        <f t="shared" si="12"/>
        <v>1.6425215984433672</v>
      </c>
      <c r="AE116" s="19">
        <f t="shared" si="9"/>
        <v>90.60817500000012</v>
      </c>
      <c r="AF116" s="19">
        <f t="shared" si="10"/>
        <v>109.96124066278607</v>
      </c>
      <c r="AG116" s="19">
        <f t="shared" si="13"/>
        <v>180.61371278025516</v>
      </c>
      <c r="AH116" s="19">
        <f t="shared" si="11"/>
        <v>951.3858375000012</v>
      </c>
      <c r="AI116" s="19">
        <f t="shared" si="14"/>
        <v>770.7721247197461</v>
      </c>
      <c r="AJ116" s="20">
        <f t="shared" si="15"/>
        <v>18.98427595420821</v>
      </c>
    </row>
    <row r="117" spans="30:36" ht="12.75">
      <c r="AD117" s="18">
        <f t="shared" si="12"/>
        <v>1.6382773565869244</v>
      </c>
      <c r="AE117" s="19">
        <f t="shared" si="9"/>
        <v>90.38015000000011</v>
      </c>
      <c r="AF117" s="19">
        <f t="shared" si="10"/>
        <v>110.93434898723555</v>
      </c>
      <c r="AG117" s="19">
        <f t="shared" si="13"/>
        <v>181.74123201349963</v>
      </c>
      <c r="AH117" s="19">
        <f t="shared" si="11"/>
        <v>948.9915750000011</v>
      </c>
      <c r="AI117" s="19">
        <f t="shared" si="14"/>
        <v>767.2503429865016</v>
      </c>
      <c r="AJ117" s="20">
        <f t="shared" si="15"/>
        <v>19.15098477175621</v>
      </c>
    </row>
    <row r="118" spans="30:36" ht="12.75">
      <c r="AD118" s="18">
        <f t="shared" si="12"/>
        <v>1.6340331147304816</v>
      </c>
      <c r="AE118" s="19">
        <f t="shared" si="9"/>
        <v>90.15212500000011</v>
      </c>
      <c r="AF118" s="19">
        <f t="shared" si="10"/>
        <v>111.90745731168494</v>
      </c>
      <c r="AG118" s="19">
        <f t="shared" si="13"/>
        <v>182.86049103258094</v>
      </c>
      <c r="AH118" s="19">
        <f t="shared" si="11"/>
        <v>946.5973125000012</v>
      </c>
      <c r="AI118" s="19">
        <f t="shared" si="14"/>
        <v>763.7368214674202</v>
      </c>
      <c r="AJ118" s="20">
        <f t="shared" si="15"/>
        <v>19.31766429271166</v>
      </c>
    </row>
    <row r="119" spans="30:36" ht="12.75">
      <c r="AD119" s="18">
        <f t="shared" si="12"/>
        <v>1.6297888728740388</v>
      </c>
      <c r="AE119" s="19">
        <f t="shared" si="9"/>
        <v>89.92410000000011</v>
      </c>
      <c r="AF119" s="19">
        <f t="shared" si="10"/>
        <v>112.8805656361344</v>
      </c>
      <c r="AG119" s="19">
        <f t="shared" si="13"/>
        <v>183.97148983749946</v>
      </c>
      <c r="AH119" s="19">
        <f t="shared" si="11"/>
        <v>944.2030500000011</v>
      </c>
      <c r="AI119" s="19">
        <f t="shared" si="14"/>
        <v>760.2315601625016</v>
      </c>
      <c r="AJ119" s="20">
        <f t="shared" si="15"/>
        <v>19.48431429420814</v>
      </c>
    </row>
    <row r="120" spans="30:36" ht="12.75">
      <c r="AD120" s="18">
        <f t="shared" si="12"/>
        <v>1.625544631017596</v>
      </c>
      <c r="AE120" s="19">
        <f t="shared" si="9"/>
        <v>89.6960750000001</v>
      </c>
      <c r="AF120" s="19">
        <f t="shared" si="10"/>
        <v>113.85367396058389</v>
      </c>
      <c r="AG120" s="19">
        <f t="shared" si="13"/>
        <v>185.07422842825503</v>
      </c>
      <c r="AH120" s="19">
        <f t="shared" si="11"/>
        <v>941.8087875000011</v>
      </c>
      <c r="AI120" s="19">
        <f t="shared" si="14"/>
        <v>756.7345590717462</v>
      </c>
      <c r="AJ120" s="20">
        <f t="shared" si="15"/>
        <v>19.650934551112883</v>
      </c>
    </row>
    <row r="121" spans="30:36" ht="12.75">
      <c r="AD121" s="18">
        <f t="shared" si="12"/>
        <v>1.6213003891611533</v>
      </c>
      <c r="AE121" s="19">
        <f t="shared" si="9"/>
        <v>89.46805000000012</v>
      </c>
      <c r="AF121" s="19">
        <f t="shared" si="10"/>
        <v>114.82678228503327</v>
      </c>
      <c r="AG121" s="19">
        <f t="shared" si="13"/>
        <v>186.16870680484746</v>
      </c>
      <c r="AH121" s="19">
        <f t="shared" si="11"/>
        <v>939.4145250000013</v>
      </c>
      <c r="AI121" s="19">
        <f t="shared" si="14"/>
        <v>753.2458181951538</v>
      </c>
      <c r="AJ121" s="20">
        <f t="shared" si="15"/>
        <v>19.817524835997954</v>
      </c>
    </row>
    <row r="122" spans="30:36" ht="12.75">
      <c r="AD122" s="18">
        <f t="shared" si="12"/>
        <v>1.6170561473047105</v>
      </c>
      <c r="AE122" s="19">
        <f t="shared" si="9"/>
        <v>89.24002500000012</v>
      </c>
      <c r="AF122" s="19">
        <f t="shared" si="10"/>
        <v>115.79989060948267</v>
      </c>
      <c r="AG122" s="19">
        <f t="shared" si="13"/>
        <v>187.25492496727696</v>
      </c>
      <c r="AH122" s="19">
        <f t="shared" si="11"/>
        <v>937.0202625000012</v>
      </c>
      <c r="AI122" s="19">
        <f t="shared" si="14"/>
        <v>749.7653375327243</v>
      </c>
      <c r="AJ122" s="20">
        <f t="shared" si="15"/>
        <v>19.98408491911099</v>
      </c>
    </row>
    <row r="123" spans="30:36" ht="12.75">
      <c r="AD123" s="18">
        <f t="shared" si="12"/>
        <v>1.6128119054482677</v>
      </c>
      <c r="AE123" s="19">
        <f t="shared" si="9"/>
        <v>89.01200000000011</v>
      </c>
      <c r="AF123" s="19">
        <f t="shared" si="10"/>
        <v>116.77299893393214</v>
      </c>
      <c r="AG123" s="19">
        <f t="shared" si="13"/>
        <v>188.33288291554362</v>
      </c>
      <c r="AH123" s="19">
        <f t="shared" si="11"/>
        <v>934.6260000000012</v>
      </c>
      <c r="AI123" s="19">
        <f t="shared" si="14"/>
        <v>746.2931170844577</v>
      </c>
      <c r="AJ123" s="20">
        <f t="shared" si="15"/>
        <v>20.150614568345347</v>
      </c>
    </row>
    <row r="124" spans="30:36" ht="12.75">
      <c r="AD124" s="18">
        <f t="shared" si="12"/>
        <v>1.608567663591825</v>
      </c>
      <c r="AE124" s="19">
        <f t="shared" si="9"/>
        <v>88.78397500000011</v>
      </c>
      <c r="AF124" s="19">
        <f t="shared" si="10"/>
        <v>117.74610725838161</v>
      </c>
      <c r="AG124" s="19">
        <f t="shared" si="13"/>
        <v>189.40258064964732</v>
      </c>
      <c r="AH124" s="19">
        <f t="shared" si="11"/>
        <v>932.2317375000011</v>
      </c>
      <c r="AI124" s="19">
        <f t="shared" si="14"/>
        <v>742.8291568503538</v>
      </c>
      <c r="AJ124" s="20">
        <f t="shared" si="15"/>
        <v>20.31711354920987</v>
      </c>
    </row>
    <row r="125" spans="30:36" ht="12.75">
      <c r="AD125" s="18">
        <f t="shared" si="12"/>
        <v>1.6043234217353821</v>
      </c>
      <c r="AE125" s="19">
        <f t="shared" si="9"/>
        <v>88.55595000000012</v>
      </c>
      <c r="AF125" s="19">
        <f t="shared" si="10"/>
        <v>118.71921558283097</v>
      </c>
      <c r="AG125" s="19">
        <f t="shared" si="13"/>
        <v>190.4640181695879</v>
      </c>
      <c r="AH125" s="19">
        <f t="shared" si="11"/>
        <v>929.8374750000013</v>
      </c>
      <c r="AI125" s="19">
        <f t="shared" si="14"/>
        <v>739.3734568304134</v>
      </c>
      <c r="AJ125" s="20">
        <f t="shared" si="15"/>
        <v>20.48358162479821</v>
      </c>
    </row>
    <row r="126" spans="30:36" ht="12.75">
      <c r="AD126" s="18">
        <f t="shared" si="12"/>
        <v>1.6000791798789393</v>
      </c>
      <c r="AE126" s="19">
        <f t="shared" si="9"/>
        <v>88.32792500000012</v>
      </c>
      <c r="AF126" s="19">
        <f t="shared" si="10"/>
        <v>119.69232390728044</v>
      </c>
      <c r="AG126" s="19">
        <f t="shared" si="13"/>
        <v>191.51719547536564</v>
      </c>
      <c r="AH126" s="19">
        <f t="shared" si="11"/>
        <v>927.4432125000013</v>
      </c>
      <c r="AI126" s="19">
        <f t="shared" si="14"/>
        <v>735.9260170246357</v>
      </c>
      <c r="AJ126" s="20">
        <f t="shared" si="15"/>
        <v>20.650018555757704</v>
      </c>
    </row>
    <row r="127" spans="30:36" ht="12.75">
      <c r="AD127" s="18">
        <f t="shared" si="12"/>
        <v>1.5958349380224965</v>
      </c>
      <c r="AE127" s="19">
        <f t="shared" si="9"/>
        <v>88.09990000000012</v>
      </c>
      <c r="AF127" s="19">
        <f t="shared" si="10"/>
        <v>120.66543223172987</v>
      </c>
      <c r="AG127" s="19">
        <f t="shared" si="13"/>
        <v>192.56211256698037</v>
      </c>
      <c r="AH127" s="19">
        <f t="shared" si="11"/>
        <v>925.0489500000012</v>
      </c>
      <c r="AI127" s="19">
        <f t="shared" si="14"/>
        <v>732.4868374330208</v>
      </c>
      <c r="AJ127" s="20">
        <f t="shared" si="15"/>
        <v>20.816424100257628</v>
      </c>
    </row>
    <row r="128" spans="30:36" ht="12.75">
      <c r="AD128" s="18">
        <f t="shared" si="12"/>
        <v>1.5915906961660538</v>
      </c>
      <c r="AE128" s="19">
        <f t="shared" si="9"/>
        <v>87.87187500000012</v>
      </c>
      <c r="AF128" s="19">
        <f t="shared" si="10"/>
        <v>121.63854055617935</v>
      </c>
      <c r="AG128" s="19">
        <f t="shared" si="13"/>
        <v>193.59876944443226</v>
      </c>
      <c r="AH128" s="19">
        <f t="shared" si="11"/>
        <v>922.6546875000013</v>
      </c>
      <c r="AI128" s="19">
        <f t="shared" si="14"/>
        <v>729.055918055569</v>
      </c>
      <c r="AJ128" s="20">
        <f t="shared" si="15"/>
        <v>20.98279801395709</v>
      </c>
    </row>
    <row r="129" spans="30:36" ht="12.75">
      <c r="AD129" s="18">
        <f t="shared" si="12"/>
        <v>1.587346454309611</v>
      </c>
      <c r="AE129" s="19">
        <f t="shared" si="9"/>
        <v>87.64385000000011</v>
      </c>
      <c r="AF129" s="19">
        <f t="shared" si="10"/>
        <v>122.61164888062878</v>
      </c>
      <c r="AG129" s="19">
        <f t="shared" si="13"/>
        <v>194.62716610772108</v>
      </c>
      <c r="AH129" s="19">
        <f t="shared" si="11"/>
        <v>920.2604250000012</v>
      </c>
      <c r="AI129" s="19">
        <f t="shared" si="14"/>
        <v>725.6332588922801</v>
      </c>
      <c r="AJ129" s="20">
        <f t="shared" si="15"/>
        <v>21.149140049972356</v>
      </c>
    </row>
    <row r="130" spans="30:36" ht="12.75">
      <c r="AD130" s="18">
        <f t="shared" si="12"/>
        <v>1.5831022124531682</v>
      </c>
      <c r="AE130" s="19">
        <f t="shared" si="9"/>
        <v>87.41582500000013</v>
      </c>
      <c r="AF130" s="19">
        <f t="shared" si="10"/>
        <v>123.58475720507818</v>
      </c>
      <c r="AG130" s="19">
        <f t="shared" si="13"/>
        <v>195.64730255684688</v>
      </c>
      <c r="AH130" s="19">
        <f t="shared" si="11"/>
        <v>917.8661625000013</v>
      </c>
      <c r="AI130" s="19">
        <f t="shared" si="14"/>
        <v>722.2188599431545</v>
      </c>
      <c r="AJ130" s="20">
        <f t="shared" si="15"/>
        <v>21.31544995884371</v>
      </c>
    </row>
    <row r="131" spans="30:36" ht="12.75">
      <c r="AD131" s="18">
        <f t="shared" si="12"/>
        <v>1.5788579705967254</v>
      </c>
      <c r="AE131" s="19">
        <f aca="true" t="shared" si="16" ref="AE131:AE194">(AD131+$AC$3)/$AA$3</f>
        <v>87.18780000000012</v>
      </c>
      <c r="AF131" s="19">
        <f aca="true" t="shared" si="17" ref="AF131:AF194">($N$13-AE131*$Z$3)/$AB$3</f>
        <v>124.5578655295276</v>
      </c>
      <c r="AG131" s="19">
        <f t="shared" si="13"/>
        <v>196.65917879180978</v>
      </c>
      <c r="AH131" s="19">
        <f t="shared" si="11"/>
        <v>915.4719000000013</v>
      </c>
      <c r="AI131" s="19">
        <f t="shared" si="14"/>
        <v>718.8127212081915</v>
      </c>
      <c r="AJ131" s="20">
        <f t="shared" si="15"/>
        <v>21.48172748850178</v>
      </c>
    </row>
    <row r="132" spans="30:36" ht="12.75">
      <c r="AD132" s="18">
        <f t="shared" si="12"/>
        <v>1.5746137287402826</v>
      </c>
      <c r="AE132" s="19">
        <f t="shared" si="16"/>
        <v>86.95977500000012</v>
      </c>
      <c r="AF132" s="19">
        <f t="shared" si="17"/>
        <v>125.53097385397707</v>
      </c>
      <c r="AG132" s="19">
        <f t="shared" si="13"/>
        <v>197.66279481260977</v>
      </c>
      <c r="AH132" s="19">
        <f aca="true" t="shared" si="18" ref="AH132:AH195">AE132*$N$13</f>
        <v>913.0776375000013</v>
      </c>
      <c r="AI132" s="19">
        <f t="shared" si="14"/>
        <v>715.4148426873915</v>
      </c>
      <c r="AJ132" s="20">
        <f t="shared" si="15"/>
        <v>21.647972384233263</v>
      </c>
    </row>
    <row r="133" spans="30:36" ht="12.75">
      <c r="AD133" s="18">
        <f aca="true" t="shared" si="19" ref="AD133:AD196">AD132-$V$7/500</f>
        <v>1.5703694868838398</v>
      </c>
      <c r="AE133" s="19">
        <f t="shared" si="16"/>
        <v>86.73175000000012</v>
      </c>
      <c r="AF133" s="19">
        <f t="shared" si="17"/>
        <v>126.50408217842651</v>
      </c>
      <c r="AG133" s="19">
        <f aca="true" t="shared" si="20" ref="AG133:AG196">AF133*AD133</f>
        <v>198.65815061924675</v>
      </c>
      <c r="AH133" s="19">
        <f t="shared" si="18"/>
        <v>910.6833750000012</v>
      </c>
      <c r="AI133" s="19">
        <f aca="true" t="shared" si="21" ref="AI133:AI196">AH133-AG133</f>
        <v>712.0252243807545</v>
      </c>
      <c r="AJ133" s="20">
        <f aca="true" t="shared" si="22" ref="AJ133:AJ196">AG133/AH133*100</f>
        <v>21.81418438864622</v>
      </c>
    </row>
    <row r="134" spans="30:36" ht="12.75">
      <c r="AD134" s="18">
        <f t="shared" si="19"/>
        <v>1.566125245027397</v>
      </c>
      <c r="AE134" s="19">
        <f t="shared" si="16"/>
        <v>86.50372500000013</v>
      </c>
      <c r="AF134" s="19">
        <f t="shared" si="17"/>
        <v>127.4771905028759</v>
      </c>
      <c r="AG134" s="19">
        <f t="shared" si="20"/>
        <v>199.6452462117207</v>
      </c>
      <c r="AH134" s="19">
        <f t="shared" si="18"/>
        <v>908.2891125000014</v>
      </c>
      <c r="AI134" s="19">
        <f t="shared" si="21"/>
        <v>708.6438662882806</v>
      </c>
      <c r="AJ134" s="20">
        <f t="shared" si="22"/>
        <v>21.980363241634738</v>
      </c>
    </row>
    <row r="135" spans="30:36" ht="12.75">
      <c r="AD135" s="18">
        <f t="shared" si="19"/>
        <v>1.5618810031709542</v>
      </c>
      <c r="AE135" s="19">
        <f t="shared" si="16"/>
        <v>86.27570000000013</v>
      </c>
      <c r="AF135" s="19">
        <f t="shared" si="17"/>
        <v>128.45029882732533</v>
      </c>
      <c r="AG135" s="19">
        <f t="shared" si="20"/>
        <v>200.62408159003172</v>
      </c>
      <c r="AH135" s="19">
        <f t="shared" si="18"/>
        <v>905.8948500000014</v>
      </c>
      <c r="AI135" s="19">
        <f t="shared" si="21"/>
        <v>705.2707684099696</v>
      </c>
      <c r="AJ135" s="20">
        <f t="shared" si="22"/>
        <v>22.146508680343135</v>
      </c>
    </row>
    <row r="136" spans="30:36" ht="12.75">
      <c r="AD136" s="18">
        <f t="shared" si="19"/>
        <v>1.5576367613145115</v>
      </c>
      <c r="AE136" s="19">
        <f t="shared" si="16"/>
        <v>86.04767500000013</v>
      </c>
      <c r="AF136" s="19">
        <f t="shared" si="17"/>
        <v>129.4234071517748</v>
      </c>
      <c r="AG136" s="19">
        <f t="shared" si="20"/>
        <v>201.59465675417988</v>
      </c>
      <c r="AH136" s="19">
        <f t="shared" si="18"/>
        <v>903.5005875000013</v>
      </c>
      <c r="AI136" s="19">
        <f t="shared" si="21"/>
        <v>701.9059307458215</v>
      </c>
      <c r="AJ136" s="20">
        <f t="shared" si="22"/>
        <v>22.31262043912944</v>
      </c>
    </row>
    <row r="137" spans="30:36" ht="12.75">
      <c r="AD137" s="18">
        <f t="shared" si="19"/>
        <v>1.5533925194580687</v>
      </c>
      <c r="AE137" s="19">
        <f t="shared" si="16"/>
        <v>85.81965000000012</v>
      </c>
      <c r="AF137" s="19">
        <f t="shared" si="17"/>
        <v>130.39651547622424</v>
      </c>
      <c r="AG137" s="19">
        <f t="shared" si="20"/>
        <v>202.55697170416502</v>
      </c>
      <c r="AH137" s="19">
        <f t="shared" si="18"/>
        <v>901.1063250000013</v>
      </c>
      <c r="AI137" s="19">
        <f t="shared" si="21"/>
        <v>698.5493532958363</v>
      </c>
      <c r="AJ137" s="20">
        <f t="shared" si="22"/>
        <v>22.478698249528403</v>
      </c>
    </row>
    <row r="138" spans="30:36" ht="12.75">
      <c r="AD138" s="18">
        <f t="shared" si="19"/>
        <v>1.5491482776016259</v>
      </c>
      <c r="AE138" s="19">
        <f t="shared" si="16"/>
        <v>85.59162500000014</v>
      </c>
      <c r="AF138" s="19">
        <f t="shared" si="17"/>
        <v>131.36962380067362</v>
      </c>
      <c r="AG138" s="19">
        <f t="shared" si="20"/>
        <v>203.5110264399871</v>
      </c>
      <c r="AH138" s="19">
        <f t="shared" si="18"/>
        <v>898.7120625000014</v>
      </c>
      <c r="AI138" s="19">
        <f t="shared" si="21"/>
        <v>695.2010360600143</v>
      </c>
      <c r="AJ138" s="20">
        <f t="shared" si="22"/>
        <v>22.644741840213896</v>
      </c>
    </row>
    <row r="139" spans="30:36" ht="12.75">
      <c r="AD139" s="18">
        <f t="shared" si="19"/>
        <v>1.544904035745183</v>
      </c>
      <c r="AE139" s="19">
        <f t="shared" si="16"/>
        <v>85.36360000000013</v>
      </c>
      <c r="AF139" s="19">
        <f t="shared" si="17"/>
        <v>132.34273212512306</v>
      </c>
      <c r="AG139" s="19">
        <f t="shared" si="20"/>
        <v>204.45682096164632</v>
      </c>
      <c r="AH139" s="19">
        <f t="shared" si="18"/>
        <v>896.3178000000014</v>
      </c>
      <c r="AI139" s="19">
        <f t="shared" si="21"/>
        <v>691.860979038355</v>
      </c>
      <c r="AJ139" s="20">
        <f t="shared" si="22"/>
        <v>22.81075093696075</v>
      </c>
    </row>
    <row r="140" spans="30:36" ht="12.75">
      <c r="AD140" s="18">
        <f t="shared" si="19"/>
        <v>1.5406597938887403</v>
      </c>
      <c r="AE140" s="19">
        <f t="shared" si="16"/>
        <v>85.13557500000013</v>
      </c>
      <c r="AF140" s="19">
        <f t="shared" si="17"/>
        <v>133.31584044957253</v>
      </c>
      <c r="AG140" s="19">
        <f t="shared" si="20"/>
        <v>205.3943552691426</v>
      </c>
      <c r="AH140" s="19">
        <f t="shared" si="18"/>
        <v>893.9235375000014</v>
      </c>
      <c r="AI140" s="19">
        <f t="shared" si="21"/>
        <v>688.5291822308589</v>
      </c>
      <c r="AJ140" s="20">
        <f t="shared" si="22"/>
        <v>22.97672526260584</v>
      </c>
    </row>
    <row r="141" spans="30:36" ht="12.75">
      <c r="AD141" s="18">
        <f t="shared" si="19"/>
        <v>1.5364155520322975</v>
      </c>
      <c r="AE141" s="19">
        <f t="shared" si="16"/>
        <v>84.90755000000013</v>
      </c>
      <c r="AF141" s="19">
        <f t="shared" si="17"/>
        <v>134.28894877402197</v>
      </c>
      <c r="AG141" s="19">
        <f t="shared" si="20"/>
        <v>206.32362936247588</v>
      </c>
      <c r="AH141" s="19">
        <f t="shared" si="18"/>
        <v>891.5292750000013</v>
      </c>
      <c r="AI141" s="19">
        <f t="shared" si="21"/>
        <v>685.2056456375254</v>
      </c>
      <c r="AJ141" s="20">
        <f t="shared" si="22"/>
        <v>23.142664537008677</v>
      </c>
    </row>
    <row r="142" spans="30:36" ht="12.75">
      <c r="AD142" s="18">
        <f t="shared" si="19"/>
        <v>1.5321713101758547</v>
      </c>
      <c r="AE142" s="19">
        <f t="shared" si="16"/>
        <v>84.67952500000013</v>
      </c>
      <c r="AF142" s="19">
        <f t="shared" si="17"/>
        <v>135.26205709847144</v>
      </c>
      <c r="AG142" s="19">
        <f t="shared" si="20"/>
        <v>207.24464324164626</v>
      </c>
      <c r="AH142" s="19">
        <f t="shared" si="18"/>
        <v>889.1350125000013</v>
      </c>
      <c r="AI142" s="19">
        <f t="shared" si="21"/>
        <v>681.890369258355</v>
      </c>
      <c r="AJ142" s="20">
        <f t="shared" si="22"/>
        <v>23.308568477011356</v>
      </c>
    </row>
    <row r="143" spans="30:36" ht="12.75">
      <c r="AD143" s="18">
        <f t="shared" si="19"/>
        <v>1.527927068319412</v>
      </c>
      <c r="AE143" s="19">
        <f t="shared" si="16"/>
        <v>84.45150000000014</v>
      </c>
      <c r="AF143" s="19">
        <f t="shared" si="17"/>
        <v>136.23516542292083</v>
      </c>
      <c r="AG143" s="19">
        <f t="shared" si="20"/>
        <v>208.15739690665353</v>
      </c>
      <c r="AH143" s="19">
        <f t="shared" si="18"/>
        <v>886.7407500000014</v>
      </c>
      <c r="AI143" s="19">
        <f t="shared" si="21"/>
        <v>678.5833530933479</v>
      </c>
      <c r="AJ143" s="20">
        <f t="shared" si="22"/>
        <v>23.47443679639773</v>
      </c>
    </row>
    <row r="144" spans="30:36" ht="12.75">
      <c r="AD144" s="18">
        <f t="shared" si="19"/>
        <v>1.5236828264629692</v>
      </c>
      <c r="AE144" s="19">
        <f t="shared" si="16"/>
        <v>84.22347500000014</v>
      </c>
      <c r="AF144" s="19">
        <f t="shared" si="17"/>
        <v>137.20827374737027</v>
      </c>
      <c r="AG144" s="19">
        <f t="shared" si="20"/>
        <v>209.06189035749793</v>
      </c>
      <c r="AH144" s="19">
        <f t="shared" si="18"/>
        <v>884.3464875000014</v>
      </c>
      <c r="AI144" s="19">
        <f t="shared" si="21"/>
        <v>675.2845971425036</v>
      </c>
      <c r="AJ144" s="20">
        <f t="shared" si="22"/>
        <v>23.640269205852146</v>
      </c>
    </row>
    <row r="145" spans="30:36" ht="12.75">
      <c r="AD145" s="18">
        <f t="shared" si="19"/>
        <v>1.5194385846065264</v>
      </c>
      <c r="AE145" s="19">
        <f t="shared" si="16"/>
        <v>83.99545000000013</v>
      </c>
      <c r="AF145" s="19">
        <f t="shared" si="17"/>
        <v>138.18138207181968</v>
      </c>
      <c r="AG145" s="19">
        <f t="shared" si="20"/>
        <v>209.95812359417934</v>
      </c>
      <c r="AH145" s="19">
        <f t="shared" si="18"/>
        <v>881.9522250000014</v>
      </c>
      <c r="AI145" s="19">
        <f t="shared" si="21"/>
        <v>671.994101405822</v>
      </c>
      <c r="AJ145" s="20">
        <f t="shared" si="22"/>
        <v>23.80606541291724</v>
      </c>
    </row>
    <row r="146" spans="30:36" ht="12.75">
      <c r="AD146" s="18">
        <f t="shared" si="19"/>
        <v>1.5151943427500836</v>
      </c>
      <c r="AE146" s="19">
        <f t="shared" si="16"/>
        <v>83.76742500000013</v>
      </c>
      <c r="AF146" s="19">
        <f t="shared" si="17"/>
        <v>139.15449039626918</v>
      </c>
      <c r="AG146" s="19">
        <f t="shared" si="20"/>
        <v>210.8460966166979</v>
      </c>
      <c r="AH146" s="19">
        <f t="shared" si="18"/>
        <v>879.5579625000014</v>
      </c>
      <c r="AI146" s="19">
        <f t="shared" si="21"/>
        <v>668.7118658833035</v>
      </c>
      <c r="AJ146" s="20">
        <f t="shared" si="22"/>
        <v>23.97182512195125</v>
      </c>
    </row>
    <row r="147" spans="30:36" ht="12.75">
      <c r="AD147" s="18">
        <f t="shared" si="19"/>
        <v>1.5109501008936408</v>
      </c>
      <c r="AE147" s="19">
        <f t="shared" si="16"/>
        <v>83.53940000000014</v>
      </c>
      <c r="AF147" s="19">
        <f t="shared" si="17"/>
        <v>140.12759872071857</v>
      </c>
      <c r="AG147" s="19">
        <f t="shared" si="20"/>
        <v>211.72580942505334</v>
      </c>
      <c r="AH147" s="19">
        <f t="shared" si="18"/>
        <v>877.1637000000015</v>
      </c>
      <c r="AI147" s="19">
        <f t="shared" si="21"/>
        <v>665.4378905749481</v>
      </c>
      <c r="AJ147" s="20">
        <f t="shared" si="22"/>
        <v>24.137548034084514</v>
      </c>
    </row>
    <row r="148" spans="30:36" ht="12.75">
      <c r="AD148" s="18">
        <f t="shared" si="19"/>
        <v>1.506705859037198</v>
      </c>
      <c r="AE148" s="19">
        <f t="shared" si="16"/>
        <v>83.31137500000014</v>
      </c>
      <c r="AF148" s="19">
        <f t="shared" si="17"/>
        <v>141.100707045168</v>
      </c>
      <c r="AG148" s="19">
        <f t="shared" si="20"/>
        <v>212.59726201924587</v>
      </c>
      <c r="AH148" s="19">
        <f t="shared" si="18"/>
        <v>874.7694375000015</v>
      </c>
      <c r="AI148" s="19">
        <f t="shared" si="21"/>
        <v>662.1721754807556</v>
      </c>
      <c r="AJ148" s="20">
        <f t="shared" si="22"/>
        <v>24.303233847175363</v>
      </c>
    </row>
    <row r="149" spans="30:36" ht="12.75">
      <c r="AD149" s="18">
        <f t="shared" si="19"/>
        <v>1.5024616171807552</v>
      </c>
      <c r="AE149" s="19">
        <f t="shared" si="16"/>
        <v>83.08335000000014</v>
      </c>
      <c r="AF149" s="19">
        <f t="shared" si="17"/>
        <v>142.07381536961742</v>
      </c>
      <c r="AG149" s="19">
        <f t="shared" si="20"/>
        <v>213.46045439927542</v>
      </c>
      <c r="AH149" s="19">
        <f t="shared" si="18"/>
        <v>872.3751750000015</v>
      </c>
      <c r="AI149" s="19">
        <f t="shared" si="21"/>
        <v>658.914720600726</v>
      </c>
      <c r="AJ149" s="20">
        <f t="shared" si="22"/>
        <v>24.468882255765138</v>
      </c>
    </row>
    <row r="150" spans="30:36" ht="12.75">
      <c r="AD150" s="18">
        <f t="shared" si="19"/>
        <v>1.4982173753243124</v>
      </c>
      <c r="AE150" s="19">
        <f t="shared" si="16"/>
        <v>82.85532500000014</v>
      </c>
      <c r="AF150" s="19">
        <f t="shared" si="17"/>
        <v>143.0469236940669</v>
      </c>
      <c r="AG150" s="19">
        <f t="shared" si="20"/>
        <v>214.3153865651421</v>
      </c>
      <c r="AH150" s="19">
        <f t="shared" si="18"/>
        <v>869.9809125000014</v>
      </c>
      <c r="AI150" s="19">
        <f t="shared" si="21"/>
        <v>655.6655259348593</v>
      </c>
      <c r="AJ150" s="20">
        <f t="shared" si="22"/>
        <v>24.63449295103262</v>
      </c>
    </row>
    <row r="151" spans="30:36" ht="12.75">
      <c r="AD151" s="18">
        <f t="shared" si="19"/>
        <v>1.4939731334678696</v>
      </c>
      <c r="AE151" s="19">
        <f t="shared" si="16"/>
        <v>82.62730000000015</v>
      </c>
      <c r="AF151" s="19">
        <f t="shared" si="17"/>
        <v>144.0200320185163</v>
      </c>
      <c r="AG151" s="19">
        <f t="shared" si="20"/>
        <v>215.16205851684572</v>
      </c>
      <c r="AH151" s="19">
        <f t="shared" si="18"/>
        <v>867.5866500000016</v>
      </c>
      <c r="AI151" s="19">
        <f t="shared" si="21"/>
        <v>652.4245914831558</v>
      </c>
      <c r="AJ151" s="20">
        <f t="shared" si="22"/>
        <v>24.800065620747542</v>
      </c>
    </row>
    <row r="152" spans="30:36" ht="12.75">
      <c r="AD152" s="18">
        <f t="shared" si="19"/>
        <v>1.4897288916114269</v>
      </c>
      <c r="AE152" s="19">
        <f t="shared" si="16"/>
        <v>82.39927500000015</v>
      </c>
      <c r="AF152" s="19">
        <f t="shared" si="17"/>
        <v>144.99314034296572</v>
      </c>
      <c r="AG152" s="19">
        <f t="shared" si="20"/>
        <v>216.00047025438639</v>
      </c>
      <c r="AH152" s="19">
        <f t="shared" si="18"/>
        <v>865.1923875000015</v>
      </c>
      <c r="AI152" s="19">
        <f t="shared" si="21"/>
        <v>649.1919172456151</v>
      </c>
      <c r="AJ152" s="20">
        <f t="shared" si="22"/>
        <v>24.96559994922355</v>
      </c>
    </row>
    <row r="153" spans="30:36" ht="12.75">
      <c r="AD153" s="18">
        <f t="shared" si="19"/>
        <v>1.485484649754984</v>
      </c>
      <c r="AE153" s="19">
        <f t="shared" si="16"/>
        <v>82.17125000000014</v>
      </c>
      <c r="AF153" s="19">
        <f t="shared" si="17"/>
        <v>145.96624866741516</v>
      </c>
      <c r="AG153" s="19">
        <f t="shared" si="20"/>
        <v>216.83062177776412</v>
      </c>
      <c r="AH153" s="19">
        <f t="shared" si="18"/>
        <v>862.7981250000015</v>
      </c>
      <c r="AI153" s="19">
        <f t="shared" si="21"/>
        <v>645.9675032222374</v>
      </c>
      <c r="AJ153" s="20">
        <f t="shared" si="22"/>
        <v>25.131095617270116</v>
      </c>
    </row>
    <row r="154" spans="30:36" ht="12.75">
      <c r="AD154" s="18">
        <f t="shared" si="19"/>
        <v>1.4812404078985413</v>
      </c>
      <c r="AE154" s="19">
        <f t="shared" si="16"/>
        <v>81.94322500000014</v>
      </c>
      <c r="AF154" s="19">
        <f t="shared" si="17"/>
        <v>146.93935699186463</v>
      </c>
      <c r="AG154" s="19">
        <f t="shared" si="20"/>
        <v>217.65251308697893</v>
      </c>
      <c r="AH154" s="19">
        <f t="shared" si="18"/>
        <v>860.4038625000014</v>
      </c>
      <c r="AI154" s="19">
        <f t="shared" si="21"/>
        <v>642.7513494130225</v>
      </c>
      <c r="AJ154" s="20">
        <f t="shared" si="22"/>
        <v>25.296552302143876</v>
      </c>
    </row>
    <row r="155" spans="30:36" ht="12.75">
      <c r="AD155" s="18">
        <f t="shared" si="19"/>
        <v>1.4769961660420985</v>
      </c>
      <c r="AE155" s="19">
        <f t="shared" si="16"/>
        <v>81.71520000000014</v>
      </c>
      <c r="AF155" s="19">
        <f t="shared" si="17"/>
        <v>147.91246531631407</v>
      </c>
      <c r="AG155" s="19">
        <f t="shared" si="20"/>
        <v>218.46614418203075</v>
      </c>
      <c r="AH155" s="19">
        <f t="shared" si="18"/>
        <v>858.0096000000015</v>
      </c>
      <c r="AI155" s="19">
        <f t="shared" si="21"/>
        <v>639.5434558179707</v>
      </c>
      <c r="AJ155" s="20">
        <f t="shared" si="22"/>
        <v>25.461969677498992</v>
      </c>
    </row>
    <row r="156" spans="30:36" ht="12.75">
      <c r="AD156" s="18">
        <f t="shared" si="19"/>
        <v>1.4727519241856557</v>
      </c>
      <c r="AE156" s="19">
        <f t="shared" si="16"/>
        <v>81.48717500000015</v>
      </c>
      <c r="AF156" s="19">
        <f t="shared" si="17"/>
        <v>148.88557364076345</v>
      </c>
      <c r="AG156" s="19">
        <f t="shared" si="20"/>
        <v>219.27151506291952</v>
      </c>
      <c r="AH156" s="19">
        <f t="shared" si="18"/>
        <v>855.6153375000016</v>
      </c>
      <c r="AI156" s="19">
        <f t="shared" si="21"/>
        <v>636.343822437082</v>
      </c>
      <c r="AJ156" s="20">
        <f t="shared" si="22"/>
        <v>25.627347413336793</v>
      </c>
    </row>
    <row r="157" spans="30:36" ht="12.75">
      <c r="AD157" s="18">
        <f t="shared" si="19"/>
        <v>1.468507682329213</v>
      </c>
      <c r="AE157" s="19">
        <f t="shared" si="16"/>
        <v>81.25915000000015</v>
      </c>
      <c r="AF157" s="19">
        <f t="shared" si="17"/>
        <v>149.85868196521292</v>
      </c>
      <c r="AG157" s="19">
        <f t="shared" si="20"/>
        <v>220.06862572964545</v>
      </c>
      <c r="AH157" s="19">
        <f t="shared" si="18"/>
        <v>853.2210750000015</v>
      </c>
      <c r="AI157" s="19">
        <f t="shared" si="21"/>
        <v>633.1524492703561</v>
      </c>
      <c r="AJ157" s="20">
        <f t="shared" si="22"/>
        <v>25.79268517595455</v>
      </c>
    </row>
    <row r="158" spans="30:36" ht="12.75">
      <c r="AD158" s="18">
        <f t="shared" si="19"/>
        <v>1.4642634404727701</v>
      </c>
      <c r="AE158" s="19">
        <f t="shared" si="16"/>
        <v>81.03112500000015</v>
      </c>
      <c r="AF158" s="19">
        <f t="shared" si="17"/>
        <v>150.83179028966237</v>
      </c>
      <c r="AG158" s="19">
        <f t="shared" si="20"/>
        <v>220.8574761822084</v>
      </c>
      <c r="AH158" s="19">
        <f t="shared" si="18"/>
        <v>850.8268125000016</v>
      </c>
      <c r="AI158" s="19">
        <f t="shared" si="21"/>
        <v>629.9693363177931</v>
      </c>
      <c r="AJ158" s="20">
        <f t="shared" si="22"/>
        <v>25.957982627893262</v>
      </c>
    </row>
    <row r="159" spans="30:36" ht="12.75">
      <c r="AD159" s="18">
        <f t="shared" si="19"/>
        <v>1.4600191986163273</v>
      </c>
      <c r="AE159" s="19">
        <f t="shared" si="16"/>
        <v>80.80310000000014</v>
      </c>
      <c r="AF159" s="19">
        <f t="shared" si="17"/>
        <v>151.8048986141118</v>
      </c>
      <c r="AG159" s="19">
        <f t="shared" si="20"/>
        <v>221.63806642060834</v>
      </c>
      <c r="AH159" s="19">
        <f t="shared" si="18"/>
        <v>848.4325500000015</v>
      </c>
      <c r="AI159" s="19">
        <f t="shared" si="21"/>
        <v>626.7944835793932</v>
      </c>
      <c r="AJ159" s="20">
        <f t="shared" si="22"/>
        <v>26.123239427884748</v>
      </c>
    </row>
    <row r="160" spans="30:36" ht="12.75">
      <c r="AD160" s="18">
        <f t="shared" si="19"/>
        <v>1.4557749567598846</v>
      </c>
      <c r="AE160" s="19">
        <f t="shared" si="16"/>
        <v>80.57507500000015</v>
      </c>
      <c r="AF160" s="19">
        <f t="shared" si="17"/>
        <v>152.7780069385612</v>
      </c>
      <c r="AG160" s="19">
        <f t="shared" si="20"/>
        <v>222.41039644484525</v>
      </c>
      <c r="AH160" s="19">
        <f t="shared" si="18"/>
        <v>846.0382875000016</v>
      </c>
      <c r="AI160" s="19">
        <f t="shared" si="21"/>
        <v>623.6278910551564</v>
      </c>
      <c r="AJ160" s="20">
        <f t="shared" si="22"/>
        <v>26.288455230797673</v>
      </c>
    </row>
    <row r="161" spans="30:36" ht="12.75">
      <c r="AD161" s="18">
        <f t="shared" si="19"/>
        <v>1.4515307149034418</v>
      </c>
      <c r="AE161" s="19">
        <f t="shared" si="16"/>
        <v>80.34705000000015</v>
      </c>
      <c r="AF161" s="19">
        <f t="shared" si="17"/>
        <v>153.75111526301066</v>
      </c>
      <c r="AG161" s="19">
        <f t="shared" si="20"/>
        <v>223.17446625491934</v>
      </c>
      <c r="AH161" s="19">
        <f t="shared" si="18"/>
        <v>843.6440250000016</v>
      </c>
      <c r="AI161" s="19">
        <f t="shared" si="21"/>
        <v>620.4695587450823</v>
      </c>
      <c r="AJ161" s="20">
        <f t="shared" si="22"/>
        <v>26.453629687582854</v>
      </c>
    </row>
    <row r="162" spans="30:36" ht="12.75">
      <c r="AD162" s="18">
        <f t="shared" si="19"/>
        <v>1.447286473046999</v>
      </c>
      <c r="AE162" s="19">
        <f t="shared" si="16"/>
        <v>80.11902500000015</v>
      </c>
      <c r="AF162" s="19">
        <f t="shared" si="17"/>
        <v>154.7242235874601</v>
      </c>
      <c r="AG162" s="19">
        <f t="shared" si="20"/>
        <v>223.9302758508304</v>
      </c>
      <c r="AH162" s="19">
        <f t="shared" si="18"/>
        <v>841.2497625000016</v>
      </c>
      <c r="AI162" s="19">
        <f t="shared" si="21"/>
        <v>617.3194866491712</v>
      </c>
      <c r="AJ162" s="20">
        <f t="shared" si="22"/>
        <v>26.61876244521733</v>
      </c>
    </row>
    <row r="163" spans="30:36" ht="12.75">
      <c r="AD163" s="18">
        <f t="shared" si="19"/>
        <v>1.4430422311905562</v>
      </c>
      <c r="AE163" s="19">
        <f t="shared" si="16"/>
        <v>79.89100000000015</v>
      </c>
      <c r="AF163" s="19">
        <f t="shared" si="17"/>
        <v>155.69733191190952</v>
      </c>
      <c r="AG163" s="19">
        <f t="shared" si="20"/>
        <v>224.6778252325785</v>
      </c>
      <c r="AH163" s="19">
        <f t="shared" si="18"/>
        <v>838.8555000000016</v>
      </c>
      <c r="AI163" s="19">
        <f t="shared" si="21"/>
        <v>614.1776747674231</v>
      </c>
      <c r="AJ163" s="20">
        <f t="shared" si="22"/>
        <v>26.78385314664779</v>
      </c>
    </row>
    <row r="164" spans="30:36" ht="12.75">
      <c r="AD164" s="18">
        <f t="shared" si="19"/>
        <v>1.4387979893341134</v>
      </c>
      <c r="AE164" s="19">
        <f t="shared" si="16"/>
        <v>79.66297500000015</v>
      </c>
      <c r="AF164" s="19">
        <f t="shared" si="17"/>
        <v>156.67044023635898</v>
      </c>
      <c r="AG164" s="19">
        <f t="shared" si="20"/>
        <v>225.41711440016368</v>
      </c>
      <c r="AH164" s="19">
        <f t="shared" si="18"/>
        <v>836.4612375000015</v>
      </c>
      <c r="AI164" s="19">
        <f t="shared" si="21"/>
        <v>611.0441230998379</v>
      </c>
      <c r="AJ164" s="20">
        <f t="shared" si="22"/>
        <v>26.948901430732857</v>
      </c>
    </row>
    <row r="165" spans="30:36" ht="12.75">
      <c r="AD165" s="18">
        <f t="shared" si="19"/>
        <v>1.4345537474776706</v>
      </c>
      <c r="AE165" s="19">
        <f t="shared" si="16"/>
        <v>79.43495000000016</v>
      </c>
      <c r="AF165" s="19">
        <f t="shared" si="17"/>
        <v>157.6435485608084</v>
      </c>
      <c r="AG165" s="19">
        <f t="shared" si="20"/>
        <v>226.14814335358582</v>
      </c>
      <c r="AH165" s="19">
        <f t="shared" si="18"/>
        <v>834.0669750000017</v>
      </c>
      <c r="AI165" s="19">
        <f t="shared" si="21"/>
        <v>607.9188316464158</v>
      </c>
      <c r="AJ165" s="20">
        <f t="shared" si="22"/>
        <v>27.113906932184356</v>
      </c>
    </row>
    <row r="166" spans="30:36" ht="12.75">
      <c r="AD166" s="18">
        <f t="shared" si="19"/>
        <v>1.4303095056212278</v>
      </c>
      <c r="AE166" s="19">
        <f t="shared" si="16"/>
        <v>79.20692500000015</v>
      </c>
      <c r="AF166" s="19">
        <f t="shared" si="17"/>
        <v>158.6166568852578</v>
      </c>
      <c r="AG166" s="19">
        <f t="shared" si="20"/>
        <v>226.87091209284503</v>
      </c>
      <c r="AH166" s="19">
        <f t="shared" si="18"/>
        <v>831.6727125000016</v>
      </c>
      <c r="AI166" s="19">
        <f t="shared" si="21"/>
        <v>604.8018004071565</v>
      </c>
      <c r="AJ166" s="20">
        <f t="shared" si="22"/>
        <v>27.278869281507728</v>
      </c>
    </row>
    <row r="167" spans="30:36" ht="12.75">
      <c r="AD167" s="18">
        <f t="shared" si="19"/>
        <v>1.426065263764785</v>
      </c>
      <c r="AE167" s="19">
        <f t="shared" si="16"/>
        <v>78.97890000000015</v>
      </c>
      <c r="AF167" s="19">
        <f t="shared" si="17"/>
        <v>159.58976520970725</v>
      </c>
      <c r="AG167" s="19">
        <f t="shared" si="20"/>
        <v>227.58542061794128</v>
      </c>
      <c r="AH167" s="19">
        <f t="shared" si="18"/>
        <v>829.2784500000016</v>
      </c>
      <c r="AI167" s="19">
        <f t="shared" si="21"/>
        <v>601.6930293820603</v>
      </c>
      <c r="AJ167" s="20">
        <f t="shared" si="22"/>
        <v>27.44378810494121</v>
      </c>
    </row>
    <row r="168" spans="30:36" ht="12.75">
      <c r="AD168" s="18">
        <f t="shared" si="19"/>
        <v>1.4218210219083423</v>
      </c>
      <c r="AE168" s="19">
        <f t="shared" si="16"/>
        <v>78.75087500000015</v>
      </c>
      <c r="AF168" s="19">
        <f t="shared" si="17"/>
        <v>160.56287353415672</v>
      </c>
      <c r="AG168" s="19">
        <f t="shared" si="20"/>
        <v>228.29166892887463</v>
      </c>
      <c r="AH168" s="19">
        <f t="shared" si="18"/>
        <v>826.8841875000015</v>
      </c>
      <c r="AI168" s="19">
        <f t="shared" si="21"/>
        <v>598.5925185711269</v>
      </c>
      <c r="AJ168" s="20">
        <f t="shared" si="22"/>
        <v>27.608663024394115</v>
      </c>
    </row>
    <row r="169" spans="30:36" ht="12.75">
      <c r="AD169" s="18">
        <f t="shared" si="19"/>
        <v>1.4175767800518995</v>
      </c>
      <c r="AE169" s="19">
        <f t="shared" si="16"/>
        <v>78.52285000000016</v>
      </c>
      <c r="AF169" s="19">
        <f t="shared" si="17"/>
        <v>161.5359818586061</v>
      </c>
      <c r="AG169" s="19">
        <f t="shared" si="20"/>
        <v>228.9896570256449</v>
      </c>
      <c r="AH169" s="19">
        <f t="shared" si="18"/>
        <v>824.4899250000017</v>
      </c>
      <c r="AI169" s="19">
        <f t="shared" si="21"/>
        <v>595.5002679743568</v>
      </c>
      <c r="AJ169" s="20">
        <f t="shared" si="22"/>
        <v>27.77349365738392</v>
      </c>
    </row>
    <row r="170" spans="30:36" ht="12.75">
      <c r="AD170" s="18">
        <f t="shared" si="19"/>
        <v>1.4133325381954567</v>
      </c>
      <c r="AE170" s="19">
        <f t="shared" si="16"/>
        <v>78.29482500000016</v>
      </c>
      <c r="AF170" s="19">
        <f t="shared" si="17"/>
        <v>162.50909018305555</v>
      </c>
      <c r="AG170" s="19">
        <f t="shared" si="20"/>
        <v>229.67938490825227</v>
      </c>
      <c r="AH170" s="19">
        <f t="shared" si="18"/>
        <v>822.0956625000017</v>
      </c>
      <c r="AI170" s="19">
        <f t="shared" si="21"/>
        <v>592.4162775917495</v>
      </c>
      <c r="AJ170" s="20">
        <f t="shared" si="22"/>
        <v>27.938279616972412</v>
      </c>
    </row>
    <row r="171" spans="30:36" ht="12.75">
      <c r="AD171" s="18">
        <f t="shared" si="19"/>
        <v>1.409088296339014</v>
      </c>
      <c r="AE171" s="19">
        <f t="shared" si="16"/>
        <v>78.06680000000016</v>
      </c>
      <c r="AF171" s="19">
        <f t="shared" si="17"/>
        <v>163.48219850750502</v>
      </c>
      <c r="AG171" s="19">
        <f t="shared" si="20"/>
        <v>230.36085257669671</v>
      </c>
      <c r="AH171" s="19">
        <f t="shared" si="18"/>
        <v>819.7014000000016</v>
      </c>
      <c r="AI171" s="19">
        <f t="shared" si="21"/>
        <v>589.3405474233049</v>
      </c>
      <c r="AJ171" s="20">
        <f t="shared" si="22"/>
        <v>28.10302051170051</v>
      </c>
    </row>
    <row r="172" spans="30:36" ht="12.75">
      <c r="AD172" s="18">
        <f t="shared" si="19"/>
        <v>1.404844054482571</v>
      </c>
      <c r="AE172" s="19">
        <f t="shared" si="16"/>
        <v>77.83877500000015</v>
      </c>
      <c r="AF172" s="19">
        <f t="shared" si="17"/>
        <v>164.45530683195446</v>
      </c>
      <c r="AG172" s="19">
        <f t="shared" si="20"/>
        <v>231.03406003097817</v>
      </c>
      <c r="AH172" s="19">
        <f t="shared" si="18"/>
        <v>817.3071375000017</v>
      </c>
      <c r="AI172" s="19">
        <f t="shared" si="21"/>
        <v>586.2730774690235</v>
      </c>
      <c r="AJ172" s="20">
        <f t="shared" si="22"/>
        <v>28.2677159455221</v>
      </c>
    </row>
    <row r="173" spans="30:36" ht="12.75">
      <c r="AD173" s="18">
        <f t="shared" si="19"/>
        <v>1.4005998126261283</v>
      </c>
      <c r="AE173" s="19">
        <f t="shared" si="16"/>
        <v>77.61075000000017</v>
      </c>
      <c r="AF173" s="19">
        <f t="shared" si="17"/>
        <v>165.42841515640384</v>
      </c>
      <c r="AG173" s="19">
        <f t="shared" si="20"/>
        <v>231.69900727109658</v>
      </c>
      <c r="AH173" s="19">
        <f t="shared" si="18"/>
        <v>814.9128750000018</v>
      </c>
      <c r="AI173" s="19">
        <f t="shared" si="21"/>
        <v>583.2138677289053</v>
      </c>
      <c r="AJ173" s="20">
        <f t="shared" si="22"/>
        <v>28.432365517736613</v>
      </c>
    </row>
    <row r="174" spans="30:36" ht="12.75">
      <c r="AD174" s="18">
        <f t="shared" si="19"/>
        <v>1.3963555707696855</v>
      </c>
      <c r="AE174" s="19">
        <f t="shared" si="16"/>
        <v>77.38272500000016</v>
      </c>
      <c r="AF174" s="19">
        <f t="shared" si="17"/>
        <v>166.40152348085329</v>
      </c>
      <c r="AG174" s="19">
        <f t="shared" si="20"/>
        <v>232.3556942970521</v>
      </c>
      <c r="AH174" s="19">
        <f t="shared" si="18"/>
        <v>812.5186125000017</v>
      </c>
      <c r="AI174" s="19">
        <f t="shared" si="21"/>
        <v>580.1629182029496</v>
      </c>
      <c r="AJ174" s="20">
        <f t="shared" si="22"/>
        <v>28.596968822920548</v>
      </c>
    </row>
    <row r="175" spans="30:36" ht="12.75">
      <c r="AD175" s="18">
        <f t="shared" si="19"/>
        <v>1.3921113289132427</v>
      </c>
      <c r="AE175" s="19">
        <f t="shared" si="16"/>
        <v>77.15470000000016</v>
      </c>
      <c r="AF175" s="19">
        <f t="shared" si="17"/>
        <v>167.37463180530276</v>
      </c>
      <c r="AG175" s="19">
        <f t="shared" si="20"/>
        <v>233.0041211088447</v>
      </c>
      <c r="AH175" s="19">
        <f t="shared" si="18"/>
        <v>810.1243500000016</v>
      </c>
      <c r="AI175" s="19">
        <f t="shared" si="21"/>
        <v>577.1202288911569</v>
      </c>
      <c r="AJ175" s="20">
        <f t="shared" si="22"/>
        <v>28.761525450857544</v>
      </c>
    </row>
    <row r="176" spans="30:36" ht="12.75">
      <c r="AD176" s="18">
        <f t="shared" si="19"/>
        <v>1.3878670870568</v>
      </c>
      <c r="AE176" s="19">
        <f t="shared" si="16"/>
        <v>76.92667500000016</v>
      </c>
      <c r="AF176" s="19">
        <f t="shared" si="17"/>
        <v>168.3477401297522</v>
      </c>
      <c r="AG176" s="19">
        <f t="shared" si="20"/>
        <v>233.64428770647433</v>
      </c>
      <c r="AH176" s="19">
        <f t="shared" si="18"/>
        <v>807.7300875000017</v>
      </c>
      <c r="AI176" s="19">
        <f t="shared" si="21"/>
        <v>574.0857997935274</v>
      </c>
      <c r="AJ176" s="20">
        <f t="shared" si="22"/>
        <v>28.926034986467414</v>
      </c>
    </row>
    <row r="177" spans="30:36" ht="12.75">
      <c r="AD177" s="18">
        <f t="shared" si="19"/>
        <v>1.3836228452003572</v>
      </c>
      <c r="AE177" s="19">
        <f t="shared" si="16"/>
        <v>76.69865000000016</v>
      </c>
      <c r="AF177" s="19">
        <f t="shared" si="17"/>
        <v>169.3208484542016</v>
      </c>
      <c r="AG177" s="19">
        <f t="shared" si="20"/>
        <v>234.27619408994093</v>
      </c>
      <c r="AH177" s="19">
        <f t="shared" si="18"/>
        <v>805.3358250000017</v>
      </c>
      <c r="AI177" s="19">
        <f t="shared" si="21"/>
        <v>571.0596309100608</v>
      </c>
      <c r="AJ177" s="20">
        <f t="shared" si="22"/>
        <v>29.090497009733852</v>
      </c>
    </row>
    <row r="178" spans="30:36" ht="12.75">
      <c r="AD178" s="18">
        <f t="shared" si="19"/>
        <v>1.3793786033439144</v>
      </c>
      <c r="AE178" s="19">
        <f t="shared" si="16"/>
        <v>76.47062500000017</v>
      </c>
      <c r="AF178" s="19">
        <f t="shared" si="17"/>
        <v>170.29395677865102</v>
      </c>
      <c r="AG178" s="19">
        <f t="shared" si="20"/>
        <v>234.89984025924457</v>
      </c>
      <c r="AH178" s="19">
        <f t="shared" si="18"/>
        <v>802.9415625000017</v>
      </c>
      <c r="AI178" s="19">
        <f t="shared" si="21"/>
        <v>568.0417222407572</v>
      </c>
      <c r="AJ178" s="20">
        <f t="shared" si="22"/>
        <v>29.25491109563083</v>
      </c>
    </row>
    <row r="179" spans="30:36" ht="12.75">
      <c r="AD179" s="18">
        <f t="shared" si="19"/>
        <v>1.3751343614874716</v>
      </c>
      <c r="AE179" s="19">
        <f t="shared" si="16"/>
        <v>76.24260000000017</v>
      </c>
      <c r="AF179" s="19">
        <f t="shared" si="17"/>
        <v>171.2670651031005</v>
      </c>
      <c r="AG179" s="19">
        <f t="shared" si="20"/>
        <v>235.51522621438534</v>
      </c>
      <c r="AH179" s="19">
        <f t="shared" si="18"/>
        <v>800.5473000000018</v>
      </c>
      <c r="AI179" s="19">
        <f t="shared" si="21"/>
        <v>565.0320737856164</v>
      </c>
      <c r="AJ179" s="20">
        <f t="shared" si="22"/>
        <v>29.41927681404769</v>
      </c>
    </row>
    <row r="180" spans="30:36" ht="12.75">
      <c r="AD180" s="18">
        <f t="shared" si="19"/>
        <v>1.3708901196310288</v>
      </c>
      <c r="AE180" s="19">
        <f t="shared" si="16"/>
        <v>76.01457500000016</v>
      </c>
      <c r="AF180" s="19">
        <f t="shared" si="17"/>
        <v>172.2401734275499</v>
      </c>
      <c r="AG180" s="19">
        <f t="shared" si="20"/>
        <v>236.12235195536303</v>
      </c>
      <c r="AH180" s="19">
        <f t="shared" si="18"/>
        <v>798.1530375000017</v>
      </c>
      <c r="AI180" s="19">
        <f t="shared" si="21"/>
        <v>562.0306855446387</v>
      </c>
      <c r="AJ180" s="20">
        <f t="shared" si="22"/>
        <v>29.583593729712838</v>
      </c>
    </row>
    <row r="181" spans="30:36" ht="12.75">
      <c r="AD181" s="18">
        <f t="shared" si="19"/>
        <v>1.366645877774586</v>
      </c>
      <c r="AE181" s="19">
        <f t="shared" si="16"/>
        <v>75.78655000000016</v>
      </c>
      <c r="AF181" s="19">
        <f t="shared" si="17"/>
        <v>173.21328175199935</v>
      </c>
      <c r="AG181" s="19">
        <f t="shared" si="20"/>
        <v>236.72121748217782</v>
      </c>
      <c r="AH181" s="19">
        <f t="shared" si="18"/>
        <v>795.7587750000017</v>
      </c>
      <c r="AI181" s="19">
        <f t="shared" si="21"/>
        <v>559.0375575178239</v>
      </c>
      <c r="AJ181" s="20">
        <f t="shared" si="22"/>
        <v>29.74786140211615</v>
      </c>
    </row>
    <row r="182" spans="30:36" ht="12.75">
      <c r="AD182" s="18">
        <f t="shared" si="19"/>
        <v>1.3624016359181432</v>
      </c>
      <c r="AE182" s="19">
        <f t="shared" si="16"/>
        <v>75.55852500000017</v>
      </c>
      <c r="AF182" s="19">
        <f t="shared" si="17"/>
        <v>174.18639007644873</v>
      </c>
      <c r="AG182" s="19">
        <f t="shared" si="20"/>
        <v>237.31182279482957</v>
      </c>
      <c r="AH182" s="19">
        <f t="shared" si="18"/>
        <v>793.3645125000019</v>
      </c>
      <c r="AI182" s="19">
        <f t="shared" si="21"/>
        <v>556.0526897051723</v>
      </c>
      <c r="AJ182" s="20">
        <f t="shared" si="22"/>
        <v>29.912079385429912</v>
      </c>
    </row>
    <row r="183" spans="30:36" ht="12.75">
      <c r="AD183" s="18">
        <f t="shared" si="19"/>
        <v>1.3581573940617004</v>
      </c>
      <c r="AE183" s="19">
        <f t="shared" si="16"/>
        <v>75.33050000000017</v>
      </c>
      <c r="AF183" s="19">
        <f t="shared" si="17"/>
        <v>175.1594984008982</v>
      </c>
      <c r="AG183" s="19">
        <f t="shared" si="20"/>
        <v>237.8941678933185</v>
      </c>
      <c r="AH183" s="19">
        <f t="shared" si="18"/>
        <v>790.9702500000018</v>
      </c>
      <c r="AI183" s="19">
        <f t="shared" si="21"/>
        <v>553.0760821066833</v>
      </c>
      <c r="AJ183" s="20">
        <f t="shared" si="22"/>
        <v>30.07624722842837</v>
      </c>
    </row>
    <row r="184" spans="30:36" ht="12.75">
      <c r="AD184" s="18">
        <f t="shared" si="19"/>
        <v>1.3539131522052577</v>
      </c>
      <c r="AE184" s="19">
        <f t="shared" si="16"/>
        <v>75.10247500000017</v>
      </c>
      <c r="AF184" s="19">
        <f t="shared" si="17"/>
        <v>176.13260672534764</v>
      </c>
      <c r="AG184" s="19">
        <f t="shared" si="20"/>
        <v>238.46825277764438</v>
      </c>
      <c r="AH184" s="19">
        <f t="shared" si="18"/>
        <v>788.5759875000018</v>
      </c>
      <c r="AI184" s="19">
        <f t="shared" si="21"/>
        <v>550.1077347223575</v>
      </c>
      <c r="AJ184" s="20">
        <f t="shared" si="22"/>
        <v>30.240364474405684</v>
      </c>
    </row>
    <row r="185" spans="30:36" ht="12.75">
      <c r="AD185" s="18">
        <f t="shared" si="19"/>
        <v>1.3496689103488149</v>
      </c>
      <c r="AE185" s="19">
        <f t="shared" si="16"/>
        <v>74.87445000000017</v>
      </c>
      <c r="AF185" s="19">
        <f t="shared" si="17"/>
        <v>177.1057150497971</v>
      </c>
      <c r="AG185" s="19">
        <f t="shared" si="20"/>
        <v>239.03407744780736</v>
      </c>
      <c r="AH185" s="19">
        <f t="shared" si="18"/>
        <v>786.1817250000017</v>
      </c>
      <c r="AI185" s="19">
        <f t="shared" si="21"/>
        <v>547.1476475521944</v>
      </c>
      <c r="AJ185" s="20">
        <f t="shared" si="22"/>
        <v>30.40443066109262</v>
      </c>
    </row>
    <row r="186" spans="30:36" ht="12.75">
      <c r="AD186" s="18">
        <f t="shared" si="19"/>
        <v>1.345424668492372</v>
      </c>
      <c r="AE186" s="19">
        <f t="shared" si="16"/>
        <v>74.64642500000016</v>
      </c>
      <c r="AF186" s="19">
        <f t="shared" si="17"/>
        <v>178.07882337424655</v>
      </c>
      <c r="AG186" s="19">
        <f t="shared" si="20"/>
        <v>239.59164190380736</v>
      </c>
      <c r="AH186" s="19">
        <f t="shared" si="18"/>
        <v>783.7874625000018</v>
      </c>
      <c r="AI186" s="19">
        <f t="shared" si="21"/>
        <v>544.1958205961944</v>
      </c>
      <c r="AJ186" s="20">
        <f t="shared" si="22"/>
        <v>30.56844532057143</v>
      </c>
    </row>
    <row r="187" spans="30:36" ht="12.75">
      <c r="AD187" s="18">
        <f t="shared" si="19"/>
        <v>1.3411804266359293</v>
      </c>
      <c r="AE187" s="19">
        <f t="shared" si="16"/>
        <v>74.41840000000018</v>
      </c>
      <c r="AF187" s="19">
        <f t="shared" si="17"/>
        <v>179.05193169869594</v>
      </c>
      <c r="AG187" s="19">
        <f t="shared" si="20"/>
        <v>240.14094614564428</v>
      </c>
      <c r="AH187" s="19">
        <f t="shared" si="18"/>
        <v>781.3932000000018</v>
      </c>
      <c r="AI187" s="19">
        <f t="shared" si="21"/>
        <v>541.2522538543575</v>
      </c>
      <c r="AJ187" s="20">
        <f t="shared" si="22"/>
        <v>30.732407979189443</v>
      </c>
    </row>
    <row r="188" spans="30:36" ht="12.75">
      <c r="AD188" s="18">
        <f t="shared" si="19"/>
        <v>1.3369361847794865</v>
      </c>
      <c r="AE188" s="19">
        <f t="shared" si="16"/>
        <v>74.19037500000017</v>
      </c>
      <c r="AF188" s="19">
        <f t="shared" si="17"/>
        <v>180.02504002314538</v>
      </c>
      <c r="AG188" s="19">
        <f t="shared" si="20"/>
        <v>240.68199017331835</v>
      </c>
      <c r="AH188" s="19">
        <f t="shared" si="18"/>
        <v>778.9989375000018</v>
      </c>
      <c r="AI188" s="19">
        <f t="shared" si="21"/>
        <v>538.3169473266835</v>
      </c>
      <c r="AJ188" s="20">
        <f t="shared" si="22"/>
        <v>30.896318157470887</v>
      </c>
    </row>
    <row r="189" spans="30:36" ht="12.75">
      <c r="AD189" s="18">
        <f t="shared" si="19"/>
        <v>1.3326919429230437</v>
      </c>
      <c r="AE189" s="19">
        <f t="shared" si="16"/>
        <v>73.96235000000017</v>
      </c>
      <c r="AF189" s="19">
        <f t="shared" si="17"/>
        <v>180.99814834759485</v>
      </c>
      <c r="AG189" s="19">
        <f t="shared" si="20"/>
        <v>241.21477398682947</v>
      </c>
      <c r="AH189" s="19">
        <f t="shared" si="18"/>
        <v>776.6046750000017</v>
      </c>
      <c r="AI189" s="19">
        <f t="shared" si="21"/>
        <v>535.3899010131722</v>
      </c>
      <c r="AJ189" s="20">
        <f t="shared" si="22"/>
        <v>31.06017537002709</v>
      </c>
    </row>
    <row r="190" spans="30:36" ht="12.75">
      <c r="AD190" s="18">
        <f t="shared" si="19"/>
        <v>1.328447701066601</v>
      </c>
      <c r="AE190" s="19">
        <f t="shared" si="16"/>
        <v>73.73432500000017</v>
      </c>
      <c r="AF190" s="19">
        <f t="shared" si="17"/>
        <v>181.9712566720443</v>
      </c>
      <c r="AG190" s="19">
        <f t="shared" si="20"/>
        <v>241.7392975861776</v>
      </c>
      <c r="AH190" s="19">
        <f t="shared" si="18"/>
        <v>774.2104125000018</v>
      </c>
      <c r="AI190" s="19">
        <f t="shared" si="21"/>
        <v>532.4711149138242</v>
      </c>
      <c r="AJ190" s="20">
        <f t="shared" si="22"/>
        <v>31.223979125465075</v>
      </c>
    </row>
    <row r="191" spans="30:36" ht="12.75">
      <c r="AD191" s="18">
        <f t="shared" si="19"/>
        <v>1.3242034592101581</v>
      </c>
      <c r="AE191" s="19">
        <f t="shared" si="16"/>
        <v>73.50630000000018</v>
      </c>
      <c r="AF191" s="19">
        <f t="shared" si="17"/>
        <v>182.94436499649368</v>
      </c>
      <c r="AG191" s="19">
        <f t="shared" si="20"/>
        <v>242.25556097136268</v>
      </c>
      <c r="AH191" s="19">
        <f t="shared" si="18"/>
        <v>771.8161500000019</v>
      </c>
      <c r="AI191" s="19">
        <f t="shared" si="21"/>
        <v>529.5605890286392</v>
      </c>
      <c r="AJ191" s="20">
        <f t="shared" si="22"/>
        <v>31.38772892629444</v>
      </c>
    </row>
    <row r="192" spans="30:36" ht="12.75">
      <c r="AD192" s="18">
        <f t="shared" si="19"/>
        <v>1.3199592173537154</v>
      </c>
      <c r="AE192" s="19">
        <f t="shared" si="16"/>
        <v>73.27827500000018</v>
      </c>
      <c r="AF192" s="19">
        <f t="shared" si="17"/>
        <v>183.91747332094312</v>
      </c>
      <c r="AG192" s="19">
        <f t="shared" si="20"/>
        <v>242.7635641423849</v>
      </c>
      <c r="AH192" s="19">
        <f t="shared" si="18"/>
        <v>769.4218875000018</v>
      </c>
      <c r="AI192" s="19">
        <f t="shared" si="21"/>
        <v>526.658323357617</v>
      </c>
      <c r="AJ192" s="20">
        <f t="shared" si="22"/>
        <v>31.551424268832527</v>
      </c>
    </row>
    <row r="193" spans="30:36" ht="12.75">
      <c r="AD193" s="18">
        <f t="shared" si="19"/>
        <v>1.3157149754972726</v>
      </c>
      <c r="AE193" s="19">
        <f t="shared" si="16"/>
        <v>73.05025000000018</v>
      </c>
      <c r="AF193" s="19">
        <f t="shared" si="17"/>
        <v>184.8905816453926</v>
      </c>
      <c r="AG193" s="19">
        <f t="shared" si="20"/>
        <v>243.26330709924417</v>
      </c>
      <c r="AH193" s="19">
        <f t="shared" si="18"/>
        <v>767.0276250000019</v>
      </c>
      <c r="AI193" s="19">
        <f t="shared" si="21"/>
        <v>523.7643179007578</v>
      </c>
      <c r="AJ193" s="20">
        <f t="shared" si="22"/>
        <v>31.71506464310768</v>
      </c>
    </row>
    <row r="194" spans="30:36" ht="12.75">
      <c r="AD194" s="18">
        <f t="shared" si="19"/>
        <v>1.3114707336408298</v>
      </c>
      <c r="AE194" s="19">
        <f t="shared" si="16"/>
        <v>72.82222500000017</v>
      </c>
      <c r="AF194" s="19">
        <f t="shared" si="17"/>
        <v>185.863689969842</v>
      </c>
      <c r="AG194" s="19">
        <f t="shared" si="20"/>
        <v>243.75478984194044</v>
      </c>
      <c r="AH194" s="19">
        <f t="shared" si="18"/>
        <v>764.6333625000018</v>
      </c>
      <c r="AI194" s="19">
        <f t="shared" si="21"/>
        <v>520.8785726580613</v>
      </c>
      <c r="AJ194" s="20">
        <f t="shared" si="22"/>
        <v>31.878649532760857</v>
      </c>
    </row>
    <row r="195" spans="30:36" ht="12.75">
      <c r="AD195" s="18">
        <f t="shared" si="19"/>
        <v>1.307226491784387</v>
      </c>
      <c r="AE195" s="19">
        <f aca="true" t="shared" si="23" ref="AE195:AE258">(AD195+$AC$3)/$AA$3</f>
        <v>72.59420000000019</v>
      </c>
      <c r="AF195" s="19">
        <f aca="true" t="shared" si="24" ref="AF195:AF258">($N$13-AE195*$Z$3)/$AB$3</f>
        <v>186.8367982942914</v>
      </c>
      <c r="AG195" s="19">
        <f t="shared" si="20"/>
        <v>244.2380123704737</v>
      </c>
      <c r="AH195" s="19">
        <f t="shared" si="18"/>
        <v>762.2391000000019</v>
      </c>
      <c r="AI195" s="19">
        <f t="shared" si="21"/>
        <v>518.0010876295282</v>
      </c>
      <c r="AJ195" s="20">
        <f t="shared" si="22"/>
        <v>32.04217841494527</v>
      </c>
    </row>
    <row r="196" spans="30:36" ht="12.75">
      <c r="AD196" s="18">
        <f t="shared" si="19"/>
        <v>1.3029822499279442</v>
      </c>
      <c r="AE196" s="19">
        <f t="shared" si="23"/>
        <v>72.36617500000018</v>
      </c>
      <c r="AF196" s="19">
        <f t="shared" si="24"/>
        <v>187.80990661874083</v>
      </c>
      <c r="AG196" s="19">
        <f t="shared" si="20"/>
        <v>244.71297468484403</v>
      </c>
      <c r="AH196" s="19">
        <f aca="true" t="shared" si="25" ref="AH196:AH259">AE196*$N$13</f>
        <v>759.844837500002</v>
      </c>
      <c r="AI196" s="19">
        <f t="shared" si="21"/>
        <v>515.131862815158</v>
      </c>
      <c r="AJ196" s="20">
        <f t="shared" si="22"/>
        <v>32.205650760224245</v>
      </c>
    </row>
    <row r="197" spans="30:36" ht="12.75">
      <c r="AD197" s="18">
        <f aca="true" t="shared" si="26" ref="AD197:AD260">AD196-$V$7/500</f>
        <v>1.2987380080715014</v>
      </c>
      <c r="AE197" s="19">
        <f t="shared" si="23"/>
        <v>72.13815000000018</v>
      </c>
      <c r="AF197" s="19">
        <f t="shared" si="24"/>
        <v>188.7830149431903</v>
      </c>
      <c r="AG197" s="19">
        <f aca="true" t="shared" si="27" ref="AG197:AG260">AF197*AD197</f>
        <v>245.17967678505144</v>
      </c>
      <c r="AH197" s="19">
        <f t="shared" si="25"/>
        <v>757.4505750000019</v>
      </c>
      <c r="AI197" s="19">
        <f aca="true" t="shared" si="28" ref="AI197:AI260">AH197-AG197</f>
        <v>512.2708982149504</v>
      </c>
      <c r="AJ197" s="20">
        <f aca="true" t="shared" si="29" ref="AJ197:AJ260">AG197/AH197*100</f>
        <v>32.36906603246698</v>
      </c>
    </row>
    <row r="198" spans="30:36" ht="12.75">
      <c r="AD198" s="18">
        <f t="shared" si="26"/>
        <v>1.2944937662150586</v>
      </c>
      <c r="AE198" s="19">
        <f t="shared" si="23"/>
        <v>71.91012500000018</v>
      </c>
      <c r="AF198" s="19">
        <f t="shared" si="24"/>
        <v>189.75612326763974</v>
      </c>
      <c r="AG198" s="19">
        <f t="shared" si="27"/>
        <v>245.63811867109587</v>
      </c>
      <c r="AH198" s="19">
        <f t="shared" si="25"/>
        <v>755.0563125000019</v>
      </c>
      <c r="AI198" s="19">
        <f t="shared" si="28"/>
        <v>509.41819382890606</v>
      </c>
      <c r="AJ198" s="20">
        <f t="shared" si="29"/>
        <v>32.532423688742455</v>
      </c>
    </row>
    <row r="199" spans="30:36" ht="12.75">
      <c r="AD199" s="18">
        <f t="shared" si="26"/>
        <v>1.2902495243586158</v>
      </c>
      <c r="AE199" s="19">
        <f t="shared" si="23"/>
        <v>71.68210000000018</v>
      </c>
      <c r="AF199" s="19">
        <f t="shared" si="24"/>
        <v>190.7292315920892</v>
      </c>
      <c r="AG199" s="19">
        <f t="shared" si="27"/>
        <v>246.0883003429774</v>
      </c>
      <c r="AH199" s="19">
        <f t="shared" si="25"/>
        <v>752.6620500000018</v>
      </c>
      <c r="AI199" s="19">
        <f t="shared" si="28"/>
        <v>506.57374965702445</v>
      </c>
      <c r="AJ199" s="20">
        <f t="shared" si="29"/>
        <v>32.69572317921128</v>
      </c>
    </row>
    <row r="200" spans="30:36" ht="12.75">
      <c r="AD200" s="18">
        <f t="shared" si="26"/>
        <v>1.286005282502173</v>
      </c>
      <c r="AE200" s="19">
        <f t="shared" si="23"/>
        <v>71.45407500000019</v>
      </c>
      <c r="AF200" s="19">
        <f t="shared" si="24"/>
        <v>191.70233991653862</v>
      </c>
      <c r="AG200" s="19">
        <f t="shared" si="27"/>
        <v>246.53022180069584</v>
      </c>
      <c r="AH200" s="19">
        <f t="shared" si="25"/>
        <v>750.267787500002</v>
      </c>
      <c r="AI200" s="19">
        <f t="shared" si="28"/>
        <v>503.7375656993062</v>
      </c>
      <c r="AJ200" s="20">
        <f t="shared" si="29"/>
        <v>32.85896394701541</v>
      </c>
    </row>
    <row r="201" spans="30:36" ht="12.75">
      <c r="AD201" s="18">
        <f t="shared" si="26"/>
        <v>1.2817610406457303</v>
      </c>
      <c r="AE201" s="19">
        <f t="shared" si="23"/>
        <v>71.22605000000019</v>
      </c>
      <c r="AF201" s="19">
        <f t="shared" si="24"/>
        <v>192.67544824098803</v>
      </c>
      <c r="AG201" s="19">
        <f t="shared" si="27"/>
        <v>246.96388304425136</v>
      </c>
      <c r="AH201" s="19">
        <f t="shared" si="25"/>
        <v>747.8735250000019</v>
      </c>
      <c r="AI201" s="19">
        <f t="shared" si="28"/>
        <v>500.90964195575054</v>
      </c>
      <c r="AJ201" s="20">
        <f t="shared" si="29"/>
        <v>33.02214542816591</v>
      </c>
    </row>
    <row r="202" spans="30:36" ht="12.75">
      <c r="AD202" s="18">
        <f t="shared" si="26"/>
        <v>1.2775167987892875</v>
      </c>
      <c r="AE202" s="19">
        <f t="shared" si="23"/>
        <v>70.99802500000018</v>
      </c>
      <c r="AF202" s="19">
        <f t="shared" si="24"/>
        <v>193.64855656543747</v>
      </c>
      <c r="AG202" s="19">
        <f t="shared" si="27"/>
        <v>247.38928407364395</v>
      </c>
      <c r="AH202" s="19">
        <f t="shared" si="25"/>
        <v>745.4792625000019</v>
      </c>
      <c r="AI202" s="19">
        <f t="shared" si="28"/>
        <v>498.089978426358</v>
      </c>
      <c r="AJ202" s="20">
        <f t="shared" si="29"/>
        <v>33.18526705142832</v>
      </c>
    </row>
    <row r="203" spans="30:36" ht="12.75">
      <c r="AD203" s="18">
        <f t="shared" si="26"/>
        <v>1.2732725569328447</v>
      </c>
      <c r="AE203" s="19">
        <f t="shared" si="23"/>
        <v>70.77000000000018</v>
      </c>
      <c r="AF203" s="19">
        <f t="shared" si="24"/>
        <v>194.62166488988694</v>
      </c>
      <c r="AG203" s="19">
        <f t="shared" si="27"/>
        <v>247.8064248888736</v>
      </c>
      <c r="AH203" s="19">
        <f t="shared" si="25"/>
        <v>743.0850000000019</v>
      </c>
      <c r="AI203" s="19">
        <f t="shared" si="28"/>
        <v>495.27857511112825</v>
      </c>
      <c r="AJ203" s="20">
        <f t="shared" si="29"/>
        <v>33.348328238205994</v>
      </c>
    </row>
    <row r="204" spans="30:36" ht="12.75">
      <c r="AD204" s="18">
        <f t="shared" si="26"/>
        <v>1.269028315076402</v>
      </c>
      <c r="AE204" s="19">
        <f t="shared" si="23"/>
        <v>70.54197500000019</v>
      </c>
      <c r="AF204" s="19">
        <f t="shared" si="24"/>
        <v>195.59477321433633</v>
      </c>
      <c r="AG204" s="19">
        <f t="shared" si="27"/>
        <v>248.21530548994016</v>
      </c>
      <c r="AH204" s="19">
        <f t="shared" si="25"/>
        <v>740.690737500002</v>
      </c>
      <c r="AI204" s="19">
        <f t="shared" si="28"/>
        <v>492.4754320100618</v>
      </c>
      <c r="AJ204" s="20">
        <f t="shared" si="29"/>
        <v>33.51132840242106</v>
      </c>
    </row>
    <row r="205" spans="30:36" ht="12.75">
      <c r="AD205" s="18">
        <f t="shared" si="26"/>
        <v>1.2647840732199591</v>
      </c>
      <c r="AE205" s="19">
        <f t="shared" si="23"/>
        <v>70.31395000000019</v>
      </c>
      <c r="AF205" s="19">
        <f t="shared" si="24"/>
        <v>196.56788153878577</v>
      </c>
      <c r="AG205" s="19">
        <f t="shared" si="27"/>
        <v>248.61592587684387</v>
      </c>
      <c r="AH205" s="19">
        <f t="shared" si="25"/>
        <v>738.296475000002</v>
      </c>
      <c r="AI205" s="19">
        <f t="shared" si="28"/>
        <v>489.68054912315813</v>
      </c>
      <c r="AJ205" s="20">
        <f t="shared" si="29"/>
        <v>33.674266950393225</v>
      </c>
    </row>
    <row r="206" spans="30:36" ht="12.75">
      <c r="AD206" s="18">
        <f t="shared" si="26"/>
        <v>1.2605398313635163</v>
      </c>
      <c r="AE206" s="19">
        <f t="shared" si="23"/>
        <v>70.08592500000019</v>
      </c>
      <c r="AF206" s="19">
        <f t="shared" si="24"/>
        <v>197.5409898632352</v>
      </c>
      <c r="AG206" s="19">
        <f t="shared" si="27"/>
        <v>249.0082860495846</v>
      </c>
      <c r="AH206" s="19">
        <f t="shared" si="25"/>
        <v>735.902212500002</v>
      </c>
      <c r="AI206" s="19">
        <f t="shared" si="28"/>
        <v>486.8939264504173</v>
      </c>
      <c r="AJ206" s="20">
        <f t="shared" si="29"/>
        <v>33.83714328071598</v>
      </c>
    </row>
    <row r="207" spans="30:36" ht="12.75">
      <c r="AD207" s="18">
        <f t="shared" si="26"/>
        <v>1.2562955895070735</v>
      </c>
      <c r="AE207" s="19">
        <f t="shared" si="23"/>
        <v>69.85790000000019</v>
      </c>
      <c r="AF207" s="19">
        <f t="shared" si="24"/>
        <v>198.51409818768468</v>
      </c>
      <c r="AG207" s="19">
        <f t="shared" si="27"/>
        <v>249.39238600816242</v>
      </c>
      <c r="AH207" s="19">
        <f t="shared" si="25"/>
        <v>733.507950000002</v>
      </c>
      <c r="AI207" s="19">
        <f t="shared" si="28"/>
        <v>484.11556399183957</v>
      </c>
      <c r="AJ207" s="20">
        <f t="shared" si="29"/>
        <v>33.999956784130525</v>
      </c>
    </row>
    <row r="208" spans="30:36" ht="12.75">
      <c r="AD208" s="18">
        <f t="shared" si="26"/>
        <v>1.2520513476506308</v>
      </c>
      <c r="AE208" s="19">
        <f t="shared" si="23"/>
        <v>69.6298750000002</v>
      </c>
      <c r="AF208" s="19">
        <f t="shared" si="24"/>
        <v>199.48720651213407</v>
      </c>
      <c r="AG208" s="19">
        <f t="shared" si="27"/>
        <v>249.76822575257714</v>
      </c>
      <c r="AH208" s="19">
        <f t="shared" si="25"/>
        <v>731.113687500002</v>
      </c>
      <c r="AI208" s="19">
        <f t="shared" si="28"/>
        <v>481.3454617474249</v>
      </c>
      <c r="AJ208" s="20">
        <f t="shared" si="29"/>
        <v>34.162706843397245</v>
      </c>
    </row>
    <row r="209" spans="30:36" ht="12.75">
      <c r="AD209" s="18">
        <f t="shared" si="26"/>
        <v>1.247807105794188</v>
      </c>
      <c r="AE209" s="19">
        <f t="shared" si="23"/>
        <v>69.4018500000002</v>
      </c>
      <c r="AF209" s="19">
        <f t="shared" si="24"/>
        <v>200.4603148365835</v>
      </c>
      <c r="AG209" s="19">
        <f t="shared" si="27"/>
        <v>250.13580528282898</v>
      </c>
      <c r="AH209" s="19">
        <f t="shared" si="25"/>
        <v>728.719425000002</v>
      </c>
      <c r="AI209" s="19">
        <f t="shared" si="28"/>
        <v>478.58361971717306</v>
      </c>
      <c r="AJ209" s="20">
        <f t="shared" si="29"/>
        <v>34.3253928331646</v>
      </c>
    </row>
    <row r="210" spans="30:36" ht="12.75">
      <c r="AD210" s="18">
        <f t="shared" si="26"/>
        <v>1.2435628639377452</v>
      </c>
      <c r="AE210" s="19">
        <f t="shared" si="23"/>
        <v>69.17382500000019</v>
      </c>
      <c r="AF210" s="19">
        <f t="shared" si="24"/>
        <v>201.43342316103292</v>
      </c>
      <c r="AG210" s="19">
        <f t="shared" si="27"/>
        <v>250.49512459891784</v>
      </c>
      <c r="AH210" s="19">
        <f t="shared" si="25"/>
        <v>726.3251625000021</v>
      </c>
      <c r="AI210" s="19">
        <f t="shared" si="28"/>
        <v>475.8300379010842</v>
      </c>
      <c r="AJ210" s="20">
        <f t="shared" si="29"/>
        <v>34.488014119835356</v>
      </c>
    </row>
    <row r="211" spans="30:36" ht="12.75">
      <c r="AD211" s="18">
        <f t="shared" si="26"/>
        <v>1.2393186220813024</v>
      </c>
      <c r="AE211" s="19">
        <f t="shared" si="23"/>
        <v>68.94580000000019</v>
      </c>
      <c r="AF211" s="19">
        <f t="shared" si="24"/>
        <v>202.40653148548242</v>
      </c>
      <c r="AG211" s="19">
        <f t="shared" si="27"/>
        <v>250.84618370084382</v>
      </c>
      <c r="AH211" s="19">
        <f t="shared" si="25"/>
        <v>723.930900000002</v>
      </c>
      <c r="AI211" s="19">
        <f t="shared" si="28"/>
        <v>473.0847162991582</v>
      </c>
      <c r="AJ211" s="20">
        <f t="shared" si="29"/>
        <v>34.65057006143033</v>
      </c>
    </row>
    <row r="212" spans="30:36" ht="12.75">
      <c r="AD212" s="18">
        <f t="shared" si="26"/>
        <v>1.2350743802248596</v>
      </c>
      <c r="AE212" s="19">
        <f t="shared" si="23"/>
        <v>68.71777500000019</v>
      </c>
      <c r="AF212" s="19">
        <f t="shared" si="24"/>
        <v>203.37963980993183</v>
      </c>
      <c r="AG212" s="19">
        <f t="shared" si="27"/>
        <v>251.18898258860673</v>
      </c>
      <c r="AH212" s="19">
        <f t="shared" si="25"/>
        <v>721.5366375000019</v>
      </c>
      <c r="AI212" s="19">
        <f t="shared" si="28"/>
        <v>470.3476549113952</v>
      </c>
      <c r="AJ212" s="20">
        <f t="shared" si="29"/>
        <v>34.81306000744918</v>
      </c>
    </row>
    <row r="213" spans="30:36" ht="12.75">
      <c r="AD213" s="18">
        <f t="shared" si="26"/>
        <v>1.2308301383684168</v>
      </c>
      <c r="AE213" s="19">
        <f t="shared" si="23"/>
        <v>68.4897500000002</v>
      </c>
      <c r="AF213" s="19">
        <f t="shared" si="24"/>
        <v>204.35274813438122</v>
      </c>
      <c r="AG213" s="19">
        <f t="shared" si="27"/>
        <v>251.52352126220666</v>
      </c>
      <c r="AH213" s="19">
        <f t="shared" si="25"/>
        <v>719.1423750000021</v>
      </c>
      <c r="AI213" s="19">
        <f t="shared" si="28"/>
        <v>467.6188537377954</v>
      </c>
      <c r="AJ213" s="20">
        <f t="shared" si="29"/>
        <v>34.975483298728705</v>
      </c>
    </row>
    <row r="214" spans="30:36" ht="12.75">
      <c r="AD214" s="18">
        <f t="shared" si="26"/>
        <v>1.226585896511974</v>
      </c>
      <c r="AE214" s="19">
        <f t="shared" si="23"/>
        <v>68.2617250000002</v>
      </c>
      <c r="AF214" s="19">
        <f t="shared" si="24"/>
        <v>205.3258564588307</v>
      </c>
      <c r="AG214" s="19">
        <f t="shared" si="27"/>
        <v>251.84979972164376</v>
      </c>
      <c r="AH214" s="19">
        <f t="shared" si="25"/>
        <v>716.7481125000021</v>
      </c>
      <c r="AI214" s="19">
        <f t="shared" si="28"/>
        <v>464.89831277835833</v>
      </c>
      <c r="AJ214" s="20">
        <f t="shared" si="29"/>
        <v>35.13783926729811</v>
      </c>
    </row>
    <row r="215" spans="30:36" ht="12.75">
      <c r="AD215" s="18">
        <f t="shared" si="26"/>
        <v>1.2223416546555312</v>
      </c>
      <c r="AE215" s="19">
        <f t="shared" si="23"/>
        <v>68.0337000000002</v>
      </c>
      <c r="AF215" s="19">
        <f t="shared" si="24"/>
        <v>206.29896478328013</v>
      </c>
      <c r="AG215" s="19">
        <f t="shared" si="27"/>
        <v>252.1678179669178</v>
      </c>
      <c r="AH215" s="19">
        <f t="shared" si="25"/>
        <v>714.353850000002</v>
      </c>
      <c r="AI215" s="19">
        <f t="shared" si="28"/>
        <v>462.1860320330842</v>
      </c>
      <c r="AJ215" s="20">
        <f t="shared" si="29"/>
        <v>35.300127236231326</v>
      </c>
    </row>
    <row r="216" spans="30:36" ht="12.75">
      <c r="AD216" s="18">
        <f t="shared" si="26"/>
        <v>1.2180974127990885</v>
      </c>
      <c r="AE216" s="19">
        <f t="shared" si="23"/>
        <v>67.80567500000019</v>
      </c>
      <c r="AF216" s="19">
        <f t="shared" si="24"/>
        <v>207.27207310772957</v>
      </c>
      <c r="AG216" s="19">
        <f t="shared" si="27"/>
        <v>252.4775759980289</v>
      </c>
      <c r="AH216" s="19">
        <f t="shared" si="25"/>
        <v>711.959587500002</v>
      </c>
      <c r="AI216" s="19">
        <f t="shared" si="28"/>
        <v>459.48201150197315</v>
      </c>
      <c r="AJ216" s="20">
        <f t="shared" si="29"/>
        <v>35.46234651949654</v>
      </c>
    </row>
    <row r="217" spans="30:36" ht="12.75">
      <c r="AD217" s="18">
        <f t="shared" si="26"/>
        <v>1.2138531709426457</v>
      </c>
      <c r="AE217" s="19">
        <f t="shared" si="23"/>
        <v>67.5776500000002</v>
      </c>
      <c r="AF217" s="19">
        <f t="shared" si="24"/>
        <v>208.24518143217895</v>
      </c>
      <c r="AG217" s="19">
        <f t="shared" si="27"/>
        <v>252.77907381497698</v>
      </c>
      <c r="AH217" s="19">
        <f t="shared" si="25"/>
        <v>709.5653250000022</v>
      </c>
      <c r="AI217" s="19">
        <f t="shared" si="28"/>
        <v>456.7862511850252</v>
      </c>
      <c r="AJ217" s="20">
        <f t="shared" si="29"/>
        <v>35.62449642180249</v>
      </c>
    </row>
    <row r="218" spans="30:36" ht="12.75">
      <c r="AD218" s="18">
        <f t="shared" si="26"/>
        <v>1.2096089290862029</v>
      </c>
      <c r="AE218" s="19">
        <f t="shared" si="23"/>
        <v>67.3496250000002</v>
      </c>
      <c r="AF218" s="19">
        <f t="shared" si="24"/>
        <v>209.21828975662842</v>
      </c>
      <c r="AG218" s="19">
        <f t="shared" si="27"/>
        <v>253.0723114177622</v>
      </c>
      <c r="AH218" s="19">
        <f t="shared" si="25"/>
        <v>707.1710625000021</v>
      </c>
      <c r="AI218" s="19">
        <f t="shared" si="28"/>
        <v>454.0987510822399</v>
      </c>
      <c r="AJ218" s="20">
        <f t="shared" si="29"/>
        <v>35.7865762384418</v>
      </c>
    </row>
    <row r="219" spans="30:36" ht="12.75">
      <c r="AD219" s="18">
        <f t="shared" si="26"/>
        <v>1.20536468722976</v>
      </c>
      <c r="AE219" s="19">
        <f t="shared" si="23"/>
        <v>67.1216000000002</v>
      </c>
      <c r="AF219" s="19">
        <f t="shared" si="24"/>
        <v>210.19139808107786</v>
      </c>
      <c r="AG219" s="19">
        <f t="shared" si="27"/>
        <v>253.35728880638442</v>
      </c>
      <c r="AH219" s="19">
        <f t="shared" si="25"/>
        <v>704.7768000000021</v>
      </c>
      <c r="AI219" s="19">
        <f t="shared" si="28"/>
        <v>451.4195111936177</v>
      </c>
      <c r="AJ219" s="20">
        <f t="shared" si="29"/>
        <v>35.948585255130936</v>
      </c>
    </row>
    <row r="220" spans="30:36" ht="12.75">
      <c r="AD220" s="18">
        <f t="shared" si="26"/>
        <v>1.2011204453733173</v>
      </c>
      <c r="AE220" s="19">
        <f t="shared" si="23"/>
        <v>66.8935750000002</v>
      </c>
      <c r="AF220" s="19">
        <f t="shared" si="24"/>
        <v>211.1645064055273</v>
      </c>
      <c r="AG220" s="19">
        <f t="shared" si="27"/>
        <v>253.63400598084368</v>
      </c>
      <c r="AH220" s="19">
        <f t="shared" si="25"/>
        <v>702.3825375000021</v>
      </c>
      <c r="AI220" s="19">
        <f t="shared" si="28"/>
        <v>448.7485315191584</v>
      </c>
      <c r="AJ220" s="20">
        <f t="shared" si="29"/>
        <v>36.110522747847064</v>
      </c>
    </row>
    <row r="221" spans="30:36" ht="12.75">
      <c r="AD221" s="18">
        <f t="shared" si="26"/>
        <v>1.1968762035168745</v>
      </c>
      <c r="AE221" s="19">
        <f t="shared" si="23"/>
        <v>66.6655500000002</v>
      </c>
      <c r="AF221" s="19">
        <f t="shared" si="24"/>
        <v>212.13761472997678</v>
      </c>
      <c r="AG221" s="19">
        <f t="shared" si="27"/>
        <v>253.90246294114</v>
      </c>
      <c r="AH221" s="19">
        <f t="shared" si="25"/>
        <v>699.9882750000021</v>
      </c>
      <c r="AI221" s="19">
        <f t="shared" si="28"/>
        <v>446.0858120588621</v>
      </c>
      <c r="AJ221" s="20">
        <f t="shared" si="29"/>
        <v>36.272387982661456</v>
      </c>
    </row>
    <row r="222" spans="30:36" ht="12.75">
      <c r="AD222" s="18">
        <f t="shared" si="26"/>
        <v>1.1926319616604317</v>
      </c>
      <c r="AE222" s="19">
        <f t="shared" si="23"/>
        <v>66.4375250000002</v>
      </c>
      <c r="AF222" s="19">
        <f t="shared" si="24"/>
        <v>213.11072305442616</v>
      </c>
      <c r="AG222" s="19">
        <f t="shared" si="27"/>
        <v>254.16265968727328</v>
      </c>
      <c r="AH222" s="19">
        <f t="shared" si="25"/>
        <v>697.5940125000021</v>
      </c>
      <c r="AI222" s="19">
        <f t="shared" si="28"/>
        <v>443.43135281272885</v>
      </c>
      <c r="AJ222" s="20">
        <f t="shared" si="29"/>
        <v>36.43418021556951</v>
      </c>
    </row>
    <row r="223" spans="30:36" ht="12.75">
      <c r="AD223" s="18">
        <f t="shared" si="26"/>
        <v>1.188387719803989</v>
      </c>
      <c r="AE223" s="19">
        <f t="shared" si="23"/>
        <v>66.2095000000002</v>
      </c>
      <c r="AF223" s="19">
        <f t="shared" si="24"/>
        <v>214.0838313788756</v>
      </c>
      <c r="AG223" s="19">
        <f t="shared" si="27"/>
        <v>254.41459621924363</v>
      </c>
      <c r="AH223" s="19">
        <f t="shared" si="25"/>
        <v>695.1997500000022</v>
      </c>
      <c r="AI223" s="19">
        <f t="shared" si="28"/>
        <v>440.7851537807585</v>
      </c>
      <c r="AJ223" s="20">
        <f t="shared" si="29"/>
        <v>36.595898692317256</v>
      </c>
    </row>
    <row r="224" spans="30:36" ht="12.75">
      <c r="AD224" s="18">
        <f t="shared" si="26"/>
        <v>1.1841434779475462</v>
      </c>
      <c r="AE224" s="19">
        <f t="shared" si="23"/>
        <v>65.9814750000002</v>
      </c>
      <c r="AF224" s="19">
        <f t="shared" si="24"/>
        <v>215.056939703325</v>
      </c>
      <c r="AG224" s="19">
        <f t="shared" si="27"/>
        <v>254.658272537051</v>
      </c>
      <c r="AH224" s="19">
        <f t="shared" si="25"/>
        <v>692.8054875000021</v>
      </c>
      <c r="AI224" s="19">
        <f t="shared" si="28"/>
        <v>438.14721496295107</v>
      </c>
      <c r="AJ224" s="20">
        <f t="shared" si="29"/>
        <v>36.757542648224224</v>
      </c>
    </row>
    <row r="225" spans="30:36" ht="12.75">
      <c r="AD225" s="18">
        <f t="shared" si="26"/>
        <v>1.1798992360911034</v>
      </c>
      <c r="AE225" s="19">
        <f t="shared" si="23"/>
        <v>65.7534500000002</v>
      </c>
      <c r="AF225" s="19">
        <f t="shared" si="24"/>
        <v>216.0300480277745</v>
      </c>
      <c r="AG225" s="19">
        <f t="shared" si="27"/>
        <v>254.89368864069553</v>
      </c>
      <c r="AH225" s="19">
        <f t="shared" si="25"/>
        <v>690.4112250000021</v>
      </c>
      <c r="AI225" s="19">
        <f t="shared" si="28"/>
        <v>435.5175363593066</v>
      </c>
      <c r="AJ225" s="20">
        <f t="shared" si="29"/>
        <v>36.91911130800267</v>
      </c>
    </row>
    <row r="226" spans="30:36" ht="12.75">
      <c r="AD226" s="18">
        <f t="shared" si="26"/>
        <v>1.1756549942346606</v>
      </c>
      <c r="AE226" s="19">
        <f t="shared" si="23"/>
        <v>65.52542500000021</v>
      </c>
      <c r="AF226" s="19">
        <f t="shared" si="24"/>
        <v>217.0031563522239</v>
      </c>
      <c r="AG226" s="19">
        <f t="shared" si="27"/>
        <v>255.12084453017692</v>
      </c>
      <c r="AH226" s="19">
        <f t="shared" si="25"/>
        <v>688.0169625000023</v>
      </c>
      <c r="AI226" s="19">
        <f t="shared" si="28"/>
        <v>432.89611796982535</v>
      </c>
      <c r="AJ226" s="20">
        <f t="shared" si="29"/>
        <v>37.08060388557296</v>
      </c>
    </row>
    <row r="227" spans="30:36" ht="12.75">
      <c r="AD227" s="18">
        <f t="shared" si="26"/>
        <v>1.1714107523782178</v>
      </c>
      <c r="AE227" s="19">
        <f t="shared" si="23"/>
        <v>65.29740000000021</v>
      </c>
      <c r="AF227" s="19">
        <f t="shared" si="24"/>
        <v>217.9762646766733</v>
      </c>
      <c r="AG227" s="19">
        <f t="shared" si="27"/>
        <v>255.33974020549542</v>
      </c>
      <c r="AH227" s="19">
        <f t="shared" si="25"/>
        <v>685.6227000000022</v>
      </c>
      <c r="AI227" s="19">
        <f t="shared" si="28"/>
        <v>430.2829597945067</v>
      </c>
      <c r="AJ227" s="20">
        <f t="shared" si="29"/>
        <v>37.242019583875305</v>
      </c>
    </row>
    <row r="228" spans="30:36" ht="12.75">
      <c r="AD228" s="18">
        <f t="shared" si="26"/>
        <v>1.167166510521775</v>
      </c>
      <c r="AE228" s="19">
        <f t="shared" si="23"/>
        <v>65.0693750000002</v>
      </c>
      <c r="AF228" s="19">
        <f t="shared" si="24"/>
        <v>218.9493730011228</v>
      </c>
      <c r="AG228" s="19">
        <f t="shared" si="27"/>
        <v>255.55037566665104</v>
      </c>
      <c r="AH228" s="19">
        <f t="shared" si="25"/>
        <v>683.2284375000022</v>
      </c>
      <c r="AI228" s="19">
        <f t="shared" si="28"/>
        <v>427.6780618333512</v>
      </c>
      <c r="AJ228" s="20">
        <f t="shared" si="29"/>
        <v>37.40335759467714</v>
      </c>
    </row>
    <row r="229" spans="30:36" ht="12.75">
      <c r="AD229" s="18">
        <f t="shared" si="26"/>
        <v>1.1629222686653322</v>
      </c>
      <c r="AE229" s="19">
        <f t="shared" si="23"/>
        <v>64.8413500000002</v>
      </c>
      <c r="AF229" s="19">
        <f t="shared" si="24"/>
        <v>219.92248132557222</v>
      </c>
      <c r="AG229" s="19">
        <f t="shared" si="27"/>
        <v>255.7527509136436</v>
      </c>
      <c r="AH229" s="19">
        <f t="shared" si="25"/>
        <v>680.8341750000021</v>
      </c>
      <c r="AI229" s="19">
        <f t="shared" si="28"/>
        <v>425.08142408635854</v>
      </c>
      <c r="AJ229" s="20">
        <f t="shared" si="29"/>
        <v>37.56461709837683</v>
      </c>
    </row>
    <row r="230" spans="30:36" ht="12.75">
      <c r="AD230" s="18">
        <f t="shared" si="26"/>
        <v>1.1586780268088894</v>
      </c>
      <c r="AE230" s="19">
        <f t="shared" si="23"/>
        <v>64.61332500000022</v>
      </c>
      <c r="AF230" s="19">
        <f t="shared" si="24"/>
        <v>220.89558965002163</v>
      </c>
      <c r="AG230" s="19">
        <f t="shared" si="27"/>
        <v>255.9468659464732</v>
      </c>
      <c r="AH230" s="19">
        <f t="shared" si="25"/>
        <v>678.4399125000023</v>
      </c>
      <c r="AI230" s="19">
        <f t="shared" si="28"/>
        <v>422.4930465535291</v>
      </c>
      <c r="AJ230" s="20">
        <f t="shared" si="29"/>
        <v>37.72579726380298</v>
      </c>
    </row>
    <row r="231" spans="30:36" ht="12.75">
      <c r="AD231" s="18">
        <f t="shared" si="26"/>
        <v>1.1544337849524466</v>
      </c>
      <c r="AE231" s="19">
        <f t="shared" si="23"/>
        <v>64.38530000000021</v>
      </c>
      <c r="AF231" s="19">
        <f t="shared" si="24"/>
        <v>221.86869797447105</v>
      </c>
      <c r="AG231" s="19">
        <f t="shared" si="27"/>
        <v>256.1327207651398</v>
      </c>
      <c r="AH231" s="19">
        <f t="shared" si="25"/>
        <v>676.0456500000023</v>
      </c>
      <c r="AI231" s="19">
        <f t="shared" si="28"/>
        <v>419.9129292348625</v>
      </c>
      <c r="AJ231" s="20">
        <f t="shared" si="29"/>
        <v>37.886897248009646</v>
      </c>
    </row>
    <row r="232" spans="30:36" ht="12.75">
      <c r="AD232" s="18">
        <f t="shared" si="26"/>
        <v>1.1501895430960039</v>
      </c>
      <c r="AE232" s="19">
        <f t="shared" si="23"/>
        <v>64.15727500000021</v>
      </c>
      <c r="AF232" s="19">
        <f t="shared" si="24"/>
        <v>222.84180629892052</v>
      </c>
      <c r="AG232" s="19">
        <f t="shared" si="27"/>
        <v>256.3103153696436</v>
      </c>
      <c r="AH232" s="19">
        <f t="shared" si="25"/>
        <v>673.6513875000022</v>
      </c>
      <c r="AI232" s="19">
        <f t="shared" si="28"/>
        <v>417.3410721303586</v>
      </c>
      <c r="AJ232" s="20">
        <f t="shared" si="29"/>
        <v>38.04791619606703</v>
      </c>
    </row>
    <row r="233" spans="30:36" ht="12.75">
      <c r="AD233" s="18">
        <f t="shared" si="26"/>
        <v>1.145945301239561</v>
      </c>
      <c r="AE233" s="19">
        <f t="shared" si="23"/>
        <v>63.92925000000021</v>
      </c>
      <c r="AF233" s="19">
        <f t="shared" si="24"/>
        <v>223.81491462336996</v>
      </c>
      <c r="AG233" s="19">
        <f t="shared" si="27"/>
        <v>256.47964975998434</v>
      </c>
      <c r="AH233" s="19">
        <f t="shared" si="25"/>
        <v>671.2571250000022</v>
      </c>
      <c r="AI233" s="19">
        <f t="shared" si="28"/>
        <v>414.7774752400179</v>
      </c>
      <c r="AJ233" s="20">
        <f t="shared" si="29"/>
        <v>38.20885324084769</v>
      </c>
    </row>
    <row r="234" spans="30:36" ht="12.75">
      <c r="AD234" s="18">
        <f t="shared" si="26"/>
        <v>1.1417010593831183</v>
      </c>
      <c r="AE234" s="19">
        <f t="shared" si="23"/>
        <v>63.701225000000214</v>
      </c>
      <c r="AF234" s="19">
        <f t="shared" si="24"/>
        <v>224.7880229478194</v>
      </c>
      <c r="AG234" s="19">
        <f t="shared" si="27"/>
        <v>256.6407239361621</v>
      </c>
      <c r="AH234" s="19">
        <f t="shared" si="25"/>
        <v>668.8628625000023</v>
      </c>
      <c r="AI234" s="19">
        <f t="shared" si="28"/>
        <v>412.2221385638402</v>
      </c>
      <c r="AJ234" s="20">
        <f t="shared" si="29"/>
        <v>38.36970750280835</v>
      </c>
    </row>
    <row r="235" spans="30:36" ht="12.75">
      <c r="AD235" s="18">
        <f t="shared" si="26"/>
        <v>1.1374568175266755</v>
      </c>
      <c r="AE235" s="19">
        <f t="shared" si="23"/>
        <v>63.47320000000021</v>
      </c>
      <c r="AF235" s="19">
        <f t="shared" si="24"/>
        <v>225.7611312722688</v>
      </c>
      <c r="AG235" s="19">
        <f t="shared" si="27"/>
        <v>256.7935378981769</v>
      </c>
      <c r="AH235" s="19">
        <f t="shared" si="25"/>
        <v>666.4686000000022</v>
      </c>
      <c r="AI235" s="19">
        <f t="shared" si="28"/>
        <v>409.6750621018253</v>
      </c>
      <c r="AJ235" s="20">
        <f t="shared" si="29"/>
        <v>38.53047808976688</v>
      </c>
    </row>
    <row r="236" spans="30:36" ht="12.75">
      <c r="AD236" s="18">
        <f t="shared" si="26"/>
        <v>1.1332125756702327</v>
      </c>
      <c r="AE236" s="19">
        <f t="shared" si="23"/>
        <v>63.245175000000216</v>
      </c>
      <c r="AF236" s="19">
        <f t="shared" si="24"/>
        <v>226.73423959671825</v>
      </c>
      <c r="AG236" s="19">
        <f t="shared" si="27"/>
        <v>256.93809164602874</v>
      </c>
      <c r="AH236" s="19">
        <f t="shared" si="25"/>
        <v>664.0743375000022</v>
      </c>
      <c r="AI236" s="19">
        <f t="shared" si="28"/>
        <v>407.1362458539735</v>
      </c>
      <c r="AJ236" s="20">
        <f t="shared" si="29"/>
        <v>38.69116409667433</v>
      </c>
    </row>
    <row r="237" spans="30:36" ht="12.75">
      <c r="AD237" s="18">
        <f t="shared" si="26"/>
        <v>1.12896833381379</v>
      </c>
      <c r="AE237" s="19">
        <f t="shared" si="23"/>
        <v>63.017150000000214</v>
      </c>
      <c r="AF237" s="19">
        <f t="shared" si="24"/>
        <v>227.7073479211677</v>
      </c>
      <c r="AG237" s="19">
        <f t="shared" si="27"/>
        <v>257.07438517971764</v>
      </c>
      <c r="AH237" s="19">
        <f t="shared" si="25"/>
        <v>661.6800750000023</v>
      </c>
      <c r="AI237" s="19">
        <f t="shared" si="28"/>
        <v>404.6056898202846</v>
      </c>
      <c r="AJ237" s="20">
        <f t="shared" si="29"/>
        <v>38.85176460538226</v>
      </c>
    </row>
    <row r="238" spans="30:36" ht="12.75">
      <c r="AD238" s="18">
        <f t="shared" si="26"/>
        <v>1.1247240919573471</v>
      </c>
      <c r="AE238" s="19">
        <f t="shared" si="23"/>
        <v>62.78912500000022</v>
      </c>
      <c r="AF238" s="19">
        <f t="shared" si="24"/>
        <v>228.68045624561714</v>
      </c>
      <c r="AG238" s="19">
        <f t="shared" si="27"/>
        <v>257.2024184992436</v>
      </c>
      <c r="AH238" s="19">
        <f t="shared" si="25"/>
        <v>659.2858125000023</v>
      </c>
      <c r="AI238" s="19">
        <f t="shared" si="28"/>
        <v>402.0833940007587</v>
      </c>
      <c r="AJ238" s="20">
        <f t="shared" si="29"/>
        <v>39.01227868440483</v>
      </c>
    </row>
    <row r="239" spans="30:36" ht="12.75">
      <c r="AD239" s="18">
        <f t="shared" si="26"/>
        <v>1.1204798501009043</v>
      </c>
      <c r="AE239" s="19">
        <f t="shared" si="23"/>
        <v>62.561100000000216</v>
      </c>
      <c r="AF239" s="19">
        <f t="shared" si="24"/>
        <v>229.65356457006655</v>
      </c>
      <c r="AG239" s="19">
        <f t="shared" si="27"/>
        <v>257.32219160460653</v>
      </c>
      <c r="AH239" s="19">
        <f t="shared" si="25"/>
        <v>656.8915500000023</v>
      </c>
      <c r="AI239" s="19">
        <f t="shared" si="28"/>
        <v>399.5693583953958</v>
      </c>
      <c r="AJ239" s="20">
        <f t="shared" si="29"/>
        <v>39.172705388675745</v>
      </c>
    </row>
    <row r="240" spans="30:36" ht="12.75">
      <c r="AD240" s="18">
        <f t="shared" si="26"/>
        <v>1.1162356082444616</v>
      </c>
      <c r="AE240" s="19">
        <f t="shared" si="23"/>
        <v>62.33307500000022</v>
      </c>
      <c r="AF240" s="19">
        <f t="shared" si="24"/>
        <v>230.626672894516</v>
      </c>
      <c r="AG240" s="19">
        <f t="shared" si="27"/>
        <v>257.4337044958065</v>
      </c>
      <c r="AH240" s="19">
        <f t="shared" si="25"/>
        <v>654.4972875000024</v>
      </c>
      <c r="AI240" s="19">
        <f t="shared" si="28"/>
        <v>397.06358300419583</v>
      </c>
      <c r="AJ240" s="20">
        <f t="shared" si="29"/>
        <v>39.333043759299855</v>
      </c>
    </row>
    <row r="241" spans="30:36" ht="12.75">
      <c r="AD241" s="18">
        <f t="shared" si="26"/>
        <v>1.1119913663880188</v>
      </c>
      <c r="AE241" s="19">
        <f t="shared" si="23"/>
        <v>62.10505000000022</v>
      </c>
      <c r="AF241" s="19">
        <f t="shared" si="24"/>
        <v>231.59978121896543</v>
      </c>
      <c r="AG241" s="19">
        <f t="shared" si="27"/>
        <v>257.5369571728436</v>
      </c>
      <c r="AH241" s="19">
        <f t="shared" si="25"/>
        <v>652.1030250000023</v>
      </c>
      <c r="AI241" s="19">
        <f t="shared" si="28"/>
        <v>394.5660678271587</v>
      </c>
      <c r="AJ241" s="20">
        <f t="shared" si="29"/>
        <v>39.493292823299306</v>
      </c>
    </row>
    <row r="242" spans="30:36" ht="12.75">
      <c r="AD242" s="18">
        <f t="shared" si="26"/>
        <v>1.107747124531576</v>
      </c>
      <c r="AE242" s="19">
        <f t="shared" si="23"/>
        <v>61.87702500000022</v>
      </c>
      <c r="AF242" s="19">
        <f t="shared" si="24"/>
        <v>232.57288954341485</v>
      </c>
      <c r="AG242" s="19">
        <f t="shared" si="27"/>
        <v>257.6319496357176</v>
      </c>
      <c r="AH242" s="19">
        <f t="shared" si="25"/>
        <v>649.7087625000023</v>
      </c>
      <c r="AI242" s="19">
        <f t="shared" si="28"/>
        <v>392.0768128642847</v>
      </c>
      <c r="AJ242" s="20">
        <f t="shared" si="29"/>
        <v>39.653451593353985</v>
      </c>
    </row>
    <row r="243" spans="30:36" ht="12.75">
      <c r="AD243" s="18">
        <f t="shared" si="26"/>
        <v>1.1035028826751332</v>
      </c>
      <c r="AE243" s="19">
        <f t="shared" si="23"/>
        <v>61.64900000000022</v>
      </c>
      <c r="AF243" s="19">
        <f t="shared" si="24"/>
        <v>233.5459978678643</v>
      </c>
      <c r="AG243" s="19">
        <f t="shared" si="27"/>
        <v>257.71868188442875</v>
      </c>
      <c r="AH243" s="19">
        <f t="shared" si="25"/>
        <v>647.3145000000023</v>
      </c>
      <c r="AI243" s="19">
        <f t="shared" si="28"/>
        <v>389.5958181155736</v>
      </c>
      <c r="AJ243" s="20">
        <f t="shared" si="29"/>
        <v>39.81351906753638</v>
      </c>
    </row>
    <row r="244" spans="30:36" ht="12.75">
      <c r="AD244" s="18">
        <f t="shared" si="26"/>
        <v>1.0992586408186904</v>
      </c>
      <c r="AE244" s="19">
        <f t="shared" si="23"/>
        <v>61.42097500000022</v>
      </c>
      <c r="AF244" s="19">
        <f t="shared" si="24"/>
        <v>234.51910619231376</v>
      </c>
      <c r="AG244" s="19">
        <f t="shared" si="27"/>
        <v>257.79715391897696</v>
      </c>
      <c r="AH244" s="19">
        <f t="shared" si="25"/>
        <v>644.9202375000023</v>
      </c>
      <c r="AI244" s="19">
        <f t="shared" si="28"/>
        <v>387.1230835810253</v>
      </c>
      <c r="AJ244" s="20">
        <f t="shared" si="29"/>
        <v>39.973494229040384</v>
      </c>
    </row>
    <row r="245" spans="30:36" ht="12.75">
      <c r="AD245" s="18">
        <f t="shared" si="26"/>
        <v>1.0950143989622476</v>
      </c>
      <c r="AE245" s="19">
        <f t="shared" si="23"/>
        <v>61.192950000000224</v>
      </c>
      <c r="AF245" s="19">
        <f t="shared" si="24"/>
        <v>235.49221451676314</v>
      </c>
      <c r="AG245" s="19">
        <f t="shared" si="27"/>
        <v>257.86736573936207</v>
      </c>
      <c r="AH245" s="19">
        <f t="shared" si="25"/>
        <v>642.5259750000023</v>
      </c>
      <c r="AI245" s="19">
        <f t="shared" si="28"/>
        <v>384.6586092606402</v>
      </c>
      <c r="AJ245" s="20">
        <f t="shared" si="29"/>
        <v>40.13337604590401</v>
      </c>
    </row>
    <row r="246" spans="30:36" ht="12.75">
      <c r="AD246" s="18">
        <f t="shared" si="26"/>
        <v>1.0907701571058048</v>
      </c>
      <c r="AE246" s="19">
        <f t="shared" si="23"/>
        <v>60.96492500000022</v>
      </c>
      <c r="AF246" s="19">
        <f t="shared" si="24"/>
        <v>236.4653228412126</v>
      </c>
      <c r="AG246" s="19">
        <f t="shared" si="27"/>
        <v>257.92931734558437</v>
      </c>
      <c r="AH246" s="19">
        <f t="shared" si="25"/>
        <v>640.1317125000023</v>
      </c>
      <c r="AI246" s="19">
        <f t="shared" si="28"/>
        <v>382.20239515441796</v>
      </c>
      <c r="AJ246" s="20">
        <f t="shared" si="29"/>
        <v>40.2931634707261</v>
      </c>
    </row>
    <row r="247" spans="30:36" ht="12.75">
      <c r="AD247" s="18">
        <f t="shared" si="26"/>
        <v>1.086525915249362</v>
      </c>
      <c r="AE247" s="19">
        <f t="shared" si="23"/>
        <v>60.736900000000226</v>
      </c>
      <c r="AF247" s="19">
        <f t="shared" si="24"/>
        <v>237.43843116566202</v>
      </c>
      <c r="AG247" s="19">
        <f t="shared" si="27"/>
        <v>257.98300873764356</v>
      </c>
      <c r="AH247" s="19">
        <f t="shared" si="25"/>
        <v>637.7374500000024</v>
      </c>
      <c r="AI247" s="19">
        <f t="shared" si="28"/>
        <v>379.7544412623588</v>
      </c>
      <c r="AJ247" s="20">
        <f t="shared" si="29"/>
        <v>40.45285544037638</v>
      </c>
    </row>
    <row r="248" spans="30:36" ht="12.75">
      <c r="AD248" s="18">
        <f t="shared" si="26"/>
        <v>1.0822816733929193</v>
      </c>
      <c r="AE248" s="19">
        <f t="shared" si="23"/>
        <v>60.508875000000224</v>
      </c>
      <c r="AF248" s="19">
        <f t="shared" si="24"/>
        <v>238.4115394901115</v>
      </c>
      <c r="AG248" s="19">
        <f t="shared" si="27"/>
        <v>258.02843991553993</v>
      </c>
      <c r="AH248" s="19">
        <f t="shared" si="25"/>
        <v>635.3431875000024</v>
      </c>
      <c r="AI248" s="19">
        <f t="shared" si="28"/>
        <v>377.31474758446245</v>
      </c>
      <c r="AJ248" s="20">
        <f t="shared" si="29"/>
        <v>40.6124508756992</v>
      </c>
    </row>
    <row r="249" spans="30:36" ht="12.75">
      <c r="AD249" s="18">
        <f t="shared" si="26"/>
        <v>1.0780374315364765</v>
      </c>
      <c r="AE249" s="19">
        <f t="shared" si="23"/>
        <v>60.28085000000023</v>
      </c>
      <c r="AF249" s="19">
        <f t="shared" si="24"/>
        <v>239.38464781456088</v>
      </c>
      <c r="AG249" s="19">
        <f t="shared" si="27"/>
        <v>258.0656108792732</v>
      </c>
      <c r="AH249" s="19">
        <f t="shared" si="25"/>
        <v>632.9489250000024</v>
      </c>
      <c r="AI249" s="19">
        <f t="shared" si="28"/>
        <v>374.8833141207292</v>
      </c>
      <c r="AJ249" s="20">
        <f t="shared" si="29"/>
        <v>40.77194868121029</v>
      </c>
    </row>
    <row r="250" spans="30:36" ht="12.75">
      <c r="AD250" s="18">
        <f t="shared" si="26"/>
        <v>1.0737931896800337</v>
      </c>
      <c r="AE250" s="19">
        <f t="shared" si="23"/>
        <v>60.052825000000226</v>
      </c>
      <c r="AF250" s="19">
        <f t="shared" si="24"/>
        <v>240.35775613901035</v>
      </c>
      <c r="AG250" s="19">
        <f t="shared" si="27"/>
        <v>258.0945216288436</v>
      </c>
      <c r="AH250" s="19">
        <f t="shared" si="25"/>
        <v>630.5546625000023</v>
      </c>
      <c r="AI250" s="19">
        <f t="shared" si="28"/>
        <v>372.4601408711587</v>
      </c>
      <c r="AJ250" s="20">
        <f t="shared" si="29"/>
        <v>40.93134774478694</v>
      </c>
    </row>
    <row r="251" spans="30:36" ht="12.75">
      <c r="AD251" s="18">
        <f t="shared" si="26"/>
        <v>1.069548947823591</v>
      </c>
      <c r="AE251" s="19">
        <f t="shared" si="23"/>
        <v>59.82480000000023</v>
      </c>
      <c r="AF251" s="19">
        <f t="shared" si="24"/>
        <v>241.33086446345973</v>
      </c>
      <c r="AG251" s="19">
        <f t="shared" si="27"/>
        <v>258.11517216425096</v>
      </c>
      <c r="AH251" s="19">
        <f t="shared" si="25"/>
        <v>628.1604000000024</v>
      </c>
      <c r="AI251" s="19">
        <f t="shared" si="28"/>
        <v>370.0452278357514</v>
      </c>
      <c r="AJ251" s="20">
        <f t="shared" si="29"/>
        <v>41.09064693735071</v>
      </c>
    </row>
    <row r="252" spans="30:36" ht="12.75">
      <c r="AD252" s="18">
        <f t="shared" si="26"/>
        <v>1.065304705967148</v>
      </c>
      <c r="AE252" s="19">
        <f t="shared" si="23"/>
        <v>59.59677500000023</v>
      </c>
      <c r="AF252" s="19">
        <f t="shared" si="24"/>
        <v>242.30397278790923</v>
      </c>
      <c r="AG252" s="19">
        <f t="shared" si="27"/>
        <v>258.1275624854955</v>
      </c>
      <c r="AH252" s="19">
        <f t="shared" si="25"/>
        <v>625.7661375000024</v>
      </c>
      <c r="AI252" s="19">
        <f t="shared" si="28"/>
        <v>367.6385750145069</v>
      </c>
      <c r="AJ252" s="20">
        <f t="shared" si="29"/>
        <v>41.24984511254326</v>
      </c>
    </row>
    <row r="253" spans="30:36" ht="12.75">
      <c r="AD253" s="18">
        <f t="shared" si="26"/>
        <v>1.0610604641107053</v>
      </c>
      <c r="AE253" s="19">
        <f t="shared" si="23"/>
        <v>59.36875000000023</v>
      </c>
      <c r="AF253" s="19">
        <f t="shared" si="24"/>
        <v>243.27708111235862</v>
      </c>
      <c r="AG253" s="19">
        <f t="shared" si="27"/>
        <v>258.13169259257694</v>
      </c>
      <c r="AH253" s="19">
        <f t="shared" si="25"/>
        <v>623.3718750000024</v>
      </c>
      <c r="AI253" s="19">
        <f t="shared" si="28"/>
        <v>365.2401824074255</v>
      </c>
      <c r="AJ253" s="20">
        <f t="shared" si="29"/>
        <v>41.4089411063943</v>
      </c>
    </row>
    <row r="254" spans="30:36" ht="12.75">
      <c r="AD254" s="18">
        <f t="shared" si="26"/>
        <v>1.0568162222542625</v>
      </c>
      <c r="AE254" s="19">
        <f t="shared" si="23"/>
        <v>59.14072500000023</v>
      </c>
      <c r="AF254" s="19">
        <f t="shared" si="24"/>
        <v>244.25018943680809</v>
      </c>
      <c r="AG254" s="19">
        <f t="shared" si="27"/>
        <v>258.1275624854955</v>
      </c>
      <c r="AH254" s="19">
        <f t="shared" si="25"/>
        <v>620.9776125000025</v>
      </c>
      <c r="AI254" s="19">
        <f t="shared" si="28"/>
        <v>362.85005001450696</v>
      </c>
      <c r="AJ254" s="20">
        <f t="shared" si="29"/>
        <v>41.56793373698226</v>
      </c>
    </row>
    <row r="255" spans="30:36" ht="12.75">
      <c r="AD255" s="18">
        <f t="shared" si="26"/>
        <v>1.0525719803978197</v>
      </c>
      <c r="AE255" s="19">
        <f t="shared" si="23"/>
        <v>58.912700000000235</v>
      </c>
      <c r="AF255" s="19">
        <f t="shared" si="24"/>
        <v>245.22329776125753</v>
      </c>
      <c r="AG255" s="19">
        <f t="shared" si="27"/>
        <v>258.1151721642511</v>
      </c>
      <c r="AH255" s="19">
        <f t="shared" si="25"/>
        <v>618.5833500000025</v>
      </c>
      <c r="AI255" s="19">
        <f t="shared" si="28"/>
        <v>360.4681778357514</v>
      </c>
      <c r="AJ255" s="20">
        <f t="shared" si="29"/>
        <v>41.72682180408672</v>
      </c>
    </row>
    <row r="256" spans="30:36" ht="12.75">
      <c r="AD256" s="18">
        <f t="shared" si="26"/>
        <v>1.048327738541377</v>
      </c>
      <c r="AE256" s="19">
        <f t="shared" si="23"/>
        <v>58.68467500000023</v>
      </c>
      <c r="AF256" s="19">
        <f t="shared" si="24"/>
        <v>246.19640608570694</v>
      </c>
      <c r="AG256" s="19">
        <f t="shared" si="27"/>
        <v>258.09452162884367</v>
      </c>
      <c r="AH256" s="19">
        <f t="shared" si="25"/>
        <v>616.1890875000024</v>
      </c>
      <c r="AI256" s="19">
        <f t="shared" si="28"/>
        <v>358.09456587115875</v>
      </c>
      <c r="AJ256" s="20">
        <f t="shared" si="29"/>
        <v>41.885604088832984</v>
      </c>
    </row>
    <row r="257" spans="30:36" ht="12.75">
      <c r="AD257" s="18">
        <f t="shared" si="26"/>
        <v>1.0440834966849342</v>
      </c>
      <c r="AE257" s="19">
        <f t="shared" si="23"/>
        <v>58.45665000000023</v>
      </c>
      <c r="AF257" s="19">
        <f t="shared" si="24"/>
        <v>247.16951441015638</v>
      </c>
      <c r="AG257" s="19">
        <f t="shared" si="27"/>
        <v>258.0656108792733</v>
      </c>
      <c r="AH257" s="19">
        <f t="shared" si="25"/>
        <v>613.7948250000024</v>
      </c>
      <c r="AI257" s="19">
        <f t="shared" si="28"/>
        <v>355.7292141207291</v>
      </c>
      <c r="AJ257" s="20">
        <f t="shared" si="29"/>
        <v>42.04427935332826</v>
      </c>
    </row>
    <row r="258" spans="30:36" ht="12.75">
      <c r="AD258" s="18">
        <f t="shared" si="26"/>
        <v>1.0398392548284914</v>
      </c>
      <c r="AE258" s="19">
        <f t="shared" si="23"/>
        <v>58.228625000000235</v>
      </c>
      <c r="AF258" s="19">
        <f t="shared" si="24"/>
        <v>248.14262273460582</v>
      </c>
      <c r="AG258" s="19">
        <f t="shared" si="27"/>
        <v>258.02843991554</v>
      </c>
      <c r="AH258" s="19">
        <f t="shared" si="25"/>
        <v>611.4005625000025</v>
      </c>
      <c r="AI258" s="19">
        <f t="shared" si="28"/>
        <v>353.3721225844625</v>
      </c>
      <c r="AJ258" s="20">
        <f t="shared" si="29"/>
        <v>42.20284634028922</v>
      </c>
    </row>
    <row r="259" spans="30:36" ht="12.75">
      <c r="AD259" s="18">
        <f t="shared" si="26"/>
        <v>1.0355950129720486</v>
      </c>
      <c r="AE259" s="19">
        <f aca="true" t="shared" si="30" ref="AE259:AE322">(AD259+$AC$3)/$AA$3</f>
        <v>58.00060000000023</v>
      </c>
      <c r="AF259" s="19">
        <f aca="true" t="shared" si="31" ref="AF259:AF322">($N$13-AE259*$Z$3)/$AB$3</f>
        <v>249.11573105905524</v>
      </c>
      <c r="AG259" s="19">
        <f t="shared" si="27"/>
        <v>257.9830087376437</v>
      </c>
      <c r="AH259" s="19">
        <f t="shared" si="25"/>
        <v>609.0063000000024</v>
      </c>
      <c r="AI259" s="19">
        <f t="shared" si="28"/>
        <v>351.0232912623587</v>
      </c>
      <c r="AJ259" s="20">
        <f t="shared" si="29"/>
        <v>42.36130377266092</v>
      </c>
    </row>
    <row r="260" spans="30:36" ht="12.75">
      <c r="AD260" s="18">
        <f t="shared" si="26"/>
        <v>1.0313507711156058</v>
      </c>
      <c r="AE260" s="19">
        <f t="shared" si="30"/>
        <v>57.77257500000024</v>
      </c>
      <c r="AF260" s="19">
        <f t="shared" si="31"/>
        <v>250.08883938350468</v>
      </c>
      <c r="AG260" s="19">
        <f t="shared" si="27"/>
        <v>257.9293173455844</v>
      </c>
      <c r="AH260" s="19">
        <f aca="true" t="shared" si="32" ref="AH260:AH323">AE260*$N$13</f>
        <v>606.6120375000025</v>
      </c>
      <c r="AI260" s="19">
        <f t="shared" si="28"/>
        <v>348.6827201544181</v>
      </c>
      <c r="AJ260" s="20">
        <f t="shared" si="29"/>
        <v>42.51965035322652</v>
      </c>
    </row>
    <row r="261" spans="30:36" ht="12.75">
      <c r="AD261" s="18">
        <f aca="true" t="shared" si="33" ref="AD261:AD324">AD260-$V$7/500</f>
        <v>1.027106529259163</v>
      </c>
      <c r="AE261" s="19">
        <f t="shared" si="30"/>
        <v>57.544550000000235</v>
      </c>
      <c r="AF261" s="19">
        <f t="shared" si="31"/>
        <v>251.06194770795412</v>
      </c>
      <c r="AG261" s="19">
        <f aca="true" t="shared" si="34" ref="AG261:AG324">AF261*AD261</f>
        <v>257.86736573936224</v>
      </c>
      <c r="AH261" s="19">
        <f t="shared" si="32"/>
        <v>604.2177750000025</v>
      </c>
      <c r="AI261" s="19">
        <f aca="true" t="shared" si="35" ref="AI261:AI324">AH261-AG261</f>
        <v>346.3504092606402</v>
      </c>
      <c r="AJ261" s="20">
        <f aca="true" t="shared" si="36" ref="AJ261:AJ324">AG261/AH261*100</f>
        <v>42.67788476420794</v>
      </c>
    </row>
    <row r="262" spans="30:36" ht="12.75">
      <c r="AD262" s="18">
        <f t="shared" si="33"/>
        <v>1.0228622874027202</v>
      </c>
      <c r="AE262" s="19">
        <f t="shared" si="30"/>
        <v>57.31652500000024</v>
      </c>
      <c r="AF262" s="19">
        <f t="shared" si="31"/>
        <v>252.03505603240353</v>
      </c>
      <c r="AG262" s="19">
        <f t="shared" si="34"/>
        <v>257.797153918977</v>
      </c>
      <c r="AH262" s="19">
        <f t="shared" si="32"/>
        <v>601.8235125000025</v>
      </c>
      <c r="AI262" s="19">
        <f t="shared" si="35"/>
        <v>344.0263585810255</v>
      </c>
      <c r="AJ262" s="20">
        <f t="shared" si="36"/>
        <v>42.836005666856686</v>
      </c>
    </row>
    <row r="263" spans="30:36" ht="12.75">
      <c r="AD263" s="18">
        <f t="shared" si="33"/>
        <v>1.0186180455462774</v>
      </c>
      <c r="AE263" s="19">
        <f t="shared" si="30"/>
        <v>57.08850000000024</v>
      </c>
      <c r="AF263" s="19">
        <f t="shared" si="31"/>
        <v>253.00816435685297</v>
      </c>
      <c r="AG263" s="19">
        <f t="shared" si="34"/>
        <v>257.7186818844289</v>
      </c>
      <c r="AH263" s="19">
        <f t="shared" si="32"/>
        <v>599.4292500000025</v>
      </c>
      <c r="AI263" s="19">
        <f t="shared" si="35"/>
        <v>341.7105681155736</v>
      </c>
      <c r="AJ263" s="20">
        <f t="shared" si="36"/>
        <v>42.99401170103525</v>
      </c>
    </row>
    <row r="264" spans="30:36" ht="12.75">
      <c r="AD264" s="18">
        <f t="shared" si="33"/>
        <v>1.0143738036898347</v>
      </c>
      <c r="AE264" s="19">
        <f t="shared" si="30"/>
        <v>56.86047500000024</v>
      </c>
      <c r="AF264" s="19">
        <f t="shared" si="31"/>
        <v>253.9812726813024</v>
      </c>
      <c r="AG264" s="19">
        <f t="shared" si="34"/>
        <v>257.63194963571783</v>
      </c>
      <c r="AH264" s="19">
        <f t="shared" si="32"/>
        <v>597.0349875000026</v>
      </c>
      <c r="AI264" s="19">
        <f t="shared" si="35"/>
        <v>339.4030378642847</v>
      </c>
      <c r="AJ264" s="20">
        <f t="shared" si="36"/>
        <v>43.15190148478806</v>
      </c>
    </row>
    <row r="265" spans="30:36" ht="12.75">
      <c r="AD265" s="18">
        <f t="shared" si="33"/>
        <v>1.0101295618333919</v>
      </c>
      <c r="AE265" s="19">
        <f t="shared" si="30"/>
        <v>56.63245000000024</v>
      </c>
      <c r="AF265" s="19">
        <f t="shared" si="31"/>
        <v>254.95438100575183</v>
      </c>
      <c r="AG265" s="19">
        <f t="shared" si="34"/>
        <v>257.53695717284376</v>
      </c>
      <c r="AH265" s="19">
        <f t="shared" si="32"/>
        <v>594.6407250000025</v>
      </c>
      <c r="AI265" s="19">
        <f t="shared" si="35"/>
        <v>337.1037678271587</v>
      </c>
      <c r="AJ265" s="20">
        <f t="shared" si="36"/>
        <v>43.30967361390236</v>
      </c>
    </row>
    <row r="266" spans="30:36" ht="12.75">
      <c r="AD266" s="18">
        <f t="shared" si="33"/>
        <v>1.005885319976949</v>
      </c>
      <c r="AE266" s="19">
        <f t="shared" si="30"/>
        <v>56.404425000000245</v>
      </c>
      <c r="AF266" s="19">
        <f t="shared" si="31"/>
        <v>255.92748933020127</v>
      </c>
      <c r="AG266" s="19">
        <f t="shared" si="34"/>
        <v>257.43370449580675</v>
      </c>
      <c r="AH266" s="19">
        <f t="shared" si="32"/>
        <v>592.2464625000026</v>
      </c>
      <c r="AI266" s="19">
        <f t="shared" si="35"/>
        <v>334.81275800419587</v>
      </c>
      <c r="AJ266" s="20">
        <f t="shared" si="36"/>
        <v>43.46732666145821</v>
      </c>
    </row>
    <row r="267" spans="30:36" ht="12.75">
      <c r="AD267" s="18">
        <f t="shared" si="33"/>
        <v>1.0016410781205063</v>
      </c>
      <c r="AE267" s="19">
        <f t="shared" si="30"/>
        <v>56.17640000000024</v>
      </c>
      <c r="AF267" s="19">
        <f t="shared" si="31"/>
        <v>256.9005976546507</v>
      </c>
      <c r="AG267" s="19">
        <f t="shared" si="34"/>
        <v>257.32219160460676</v>
      </c>
      <c r="AH267" s="19">
        <f t="shared" si="32"/>
        <v>589.8522000000025</v>
      </c>
      <c r="AI267" s="19">
        <f t="shared" si="35"/>
        <v>332.5300083953958</v>
      </c>
      <c r="AJ267" s="20">
        <f t="shared" si="36"/>
        <v>43.62485917736777</v>
      </c>
    </row>
    <row r="268" spans="30:36" ht="12.75">
      <c r="AD268" s="18">
        <f t="shared" si="33"/>
        <v>0.9973968362640635</v>
      </c>
      <c r="AE268" s="19">
        <f t="shared" si="30"/>
        <v>55.94837500000024</v>
      </c>
      <c r="AF268" s="19">
        <f t="shared" si="31"/>
        <v>257.8737059791002</v>
      </c>
      <c r="AG268" s="19">
        <f t="shared" si="34"/>
        <v>257.20241849924383</v>
      </c>
      <c r="AH268" s="19">
        <f t="shared" si="32"/>
        <v>587.4579375000026</v>
      </c>
      <c r="AI268" s="19">
        <f t="shared" si="35"/>
        <v>330.25551900075874</v>
      </c>
      <c r="AJ268" s="20">
        <f t="shared" si="36"/>
        <v>43.78226968790301</v>
      </c>
    </row>
    <row r="269" spans="30:36" ht="12.75">
      <c r="AD269" s="18">
        <f t="shared" si="33"/>
        <v>0.9931525944076207</v>
      </c>
      <c r="AE269" s="19">
        <f t="shared" si="30"/>
        <v>55.720350000000245</v>
      </c>
      <c r="AF269" s="19">
        <f t="shared" si="31"/>
        <v>258.8468143035496</v>
      </c>
      <c r="AG269" s="19">
        <f t="shared" si="34"/>
        <v>257.0743851797179</v>
      </c>
      <c r="AH269" s="19">
        <f t="shared" si="32"/>
        <v>585.0636750000026</v>
      </c>
      <c r="AI269" s="19">
        <f t="shared" si="35"/>
        <v>327.9892898202847</v>
      </c>
      <c r="AJ269" s="20">
        <f t="shared" si="36"/>
        <v>43.939556695212154</v>
      </c>
    </row>
    <row r="270" spans="30:36" ht="12.75">
      <c r="AD270" s="18">
        <f t="shared" si="33"/>
        <v>0.9889083525511779</v>
      </c>
      <c r="AE270" s="19">
        <f t="shared" si="30"/>
        <v>55.49232500000024</v>
      </c>
      <c r="AF270" s="19">
        <f t="shared" si="31"/>
        <v>259.81992262799906</v>
      </c>
      <c r="AG270" s="19">
        <f t="shared" si="34"/>
        <v>256.9380916460291</v>
      </c>
      <c r="AH270" s="19">
        <f t="shared" si="32"/>
        <v>582.6694125000025</v>
      </c>
      <c r="AI270" s="19">
        <f t="shared" si="35"/>
        <v>325.73132085397344</v>
      </c>
      <c r="AJ270" s="20">
        <f t="shared" si="36"/>
        <v>44.09671867682397</v>
      </c>
    </row>
    <row r="271" spans="30:36" ht="12.75">
      <c r="AD271" s="18">
        <f t="shared" si="33"/>
        <v>0.9846641106947351</v>
      </c>
      <c r="AE271" s="19">
        <f t="shared" si="30"/>
        <v>55.26430000000025</v>
      </c>
      <c r="AF271" s="19">
        <f t="shared" si="31"/>
        <v>260.7930309524485</v>
      </c>
      <c r="AG271" s="19">
        <f t="shared" si="34"/>
        <v>256.7935378981772</v>
      </c>
      <c r="AH271" s="19">
        <f t="shared" si="32"/>
        <v>580.2751500000026</v>
      </c>
      <c r="AI271" s="19">
        <f t="shared" si="35"/>
        <v>323.48161210182536</v>
      </c>
      <c r="AJ271" s="20">
        <f t="shared" si="36"/>
        <v>44.25375408513979</v>
      </c>
    </row>
    <row r="272" spans="30:36" ht="12.75">
      <c r="AD272" s="18">
        <f t="shared" si="33"/>
        <v>0.9804198688382924</v>
      </c>
      <c r="AE272" s="19">
        <f t="shared" si="30"/>
        <v>55.036275000000245</v>
      </c>
      <c r="AF272" s="19">
        <f t="shared" si="31"/>
        <v>261.7661392768979</v>
      </c>
      <c r="AG272" s="19">
        <f t="shared" si="34"/>
        <v>256.6407239361624</v>
      </c>
      <c r="AH272" s="19">
        <f t="shared" si="32"/>
        <v>577.8808875000026</v>
      </c>
      <c r="AI272" s="19">
        <f t="shared" si="35"/>
        <v>321.2401635638402</v>
      </c>
      <c r="AJ272" s="20">
        <f t="shared" si="36"/>
        <v>44.41066134691316</v>
      </c>
    </row>
    <row r="273" spans="30:36" ht="12.75">
      <c r="AD273" s="18">
        <f t="shared" si="33"/>
        <v>0.9761756269818496</v>
      </c>
      <c r="AE273" s="19">
        <f t="shared" si="30"/>
        <v>54.80825000000025</v>
      </c>
      <c r="AF273" s="19">
        <f t="shared" si="31"/>
        <v>262.73924760134736</v>
      </c>
      <c r="AG273" s="19">
        <f t="shared" si="34"/>
        <v>256.4796497599847</v>
      </c>
      <c r="AH273" s="19">
        <f t="shared" si="32"/>
        <v>575.4866250000026</v>
      </c>
      <c r="AI273" s="19">
        <f t="shared" si="35"/>
        <v>319.00697524001794</v>
      </c>
      <c r="AJ273" s="20">
        <f t="shared" si="36"/>
        <v>44.56743886271614</v>
      </c>
    </row>
    <row r="274" spans="30:36" ht="12.75">
      <c r="AD274" s="18">
        <f t="shared" si="33"/>
        <v>0.9719313851254068</v>
      </c>
      <c r="AE274" s="19">
        <f t="shared" si="30"/>
        <v>54.58022500000025</v>
      </c>
      <c r="AF274" s="19">
        <f t="shared" si="31"/>
        <v>263.71235592579677</v>
      </c>
      <c r="AG274" s="19">
        <f t="shared" si="34"/>
        <v>256.31031536964394</v>
      </c>
      <c r="AH274" s="19">
        <f t="shared" si="32"/>
        <v>573.0923625000027</v>
      </c>
      <c r="AI274" s="19">
        <f t="shared" si="35"/>
        <v>316.7820471303587</v>
      </c>
      <c r="AJ274" s="20">
        <f t="shared" si="36"/>
        <v>44.72408500639245</v>
      </c>
    </row>
    <row r="275" spans="30:36" ht="12.75">
      <c r="AD275" s="18">
        <f t="shared" si="33"/>
        <v>0.967687143268964</v>
      </c>
      <c r="AE275" s="19">
        <f t="shared" si="30"/>
        <v>54.35220000000025</v>
      </c>
      <c r="AF275" s="19">
        <f t="shared" si="31"/>
        <v>264.6854642502462</v>
      </c>
      <c r="AG275" s="19">
        <f t="shared" si="34"/>
        <v>256.1327207651402</v>
      </c>
      <c r="AH275" s="19">
        <f t="shared" si="32"/>
        <v>570.6981000000027</v>
      </c>
      <c r="AI275" s="19">
        <f t="shared" si="35"/>
        <v>314.56537923486246</v>
      </c>
      <c r="AJ275" s="20">
        <f t="shared" si="36"/>
        <v>44.88059812449682</v>
      </c>
    </row>
    <row r="276" spans="30:36" ht="12.75">
      <c r="AD276" s="18">
        <f t="shared" si="33"/>
        <v>0.9634429014125212</v>
      </c>
      <c r="AE276" s="19">
        <f t="shared" si="30"/>
        <v>54.12417500000025</v>
      </c>
      <c r="AF276" s="19">
        <f t="shared" si="31"/>
        <v>265.65857257469565</v>
      </c>
      <c r="AG276" s="19">
        <f t="shared" si="34"/>
        <v>255.94686594647362</v>
      </c>
      <c r="AH276" s="19">
        <f t="shared" si="32"/>
        <v>568.3038375000026</v>
      </c>
      <c r="AI276" s="19">
        <f t="shared" si="35"/>
        <v>312.356971553529</v>
      </c>
      <c r="AJ276" s="20">
        <f t="shared" si="36"/>
        <v>45.0369765357202</v>
      </c>
    </row>
    <row r="277" spans="30:36" ht="12.75">
      <c r="AD277" s="18">
        <f t="shared" si="33"/>
        <v>0.9591986595560784</v>
      </c>
      <c r="AE277" s="19">
        <f t="shared" si="30"/>
        <v>53.896150000000254</v>
      </c>
      <c r="AF277" s="19">
        <f t="shared" si="31"/>
        <v>266.63168089914507</v>
      </c>
      <c r="AG277" s="19">
        <f t="shared" si="34"/>
        <v>255.75275091364398</v>
      </c>
      <c r="AH277" s="19">
        <f t="shared" si="32"/>
        <v>565.9095750000026</v>
      </c>
      <c r="AI277" s="19">
        <f t="shared" si="35"/>
        <v>310.15682408635865</v>
      </c>
      <c r="AJ277" s="20">
        <f t="shared" si="36"/>
        <v>45.19321853030014</v>
      </c>
    </row>
    <row r="278" spans="30:36" ht="12.75">
      <c r="AD278" s="18">
        <f t="shared" si="33"/>
        <v>0.9549544176996356</v>
      </c>
      <c r="AE278" s="19">
        <f t="shared" si="30"/>
        <v>53.66812500000026</v>
      </c>
      <c r="AF278" s="19">
        <f t="shared" si="31"/>
        <v>267.6047892235945</v>
      </c>
      <c r="AG278" s="19">
        <f t="shared" si="34"/>
        <v>255.5503756666514</v>
      </c>
      <c r="AH278" s="19">
        <f t="shared" si="32"/>
        <v>563.5153125000027</v>
      </c>
      <c r="AI278" s="19">
        <f t="shared" si="35"/>
        <v>307.96493683335126</v>
      </c>
      <c r="AJ278" s="20">
        <f t="shared" si="36"/>
        <v>45.34932236941657</v>
      </c>
    </row>
    <row r="279" spans="30:36" ht="12.75">
      <c r="AD279" s="18">
        <f t="shared" si="33"/>
        <v>0.9507101758431928</v>
      </c>
      <c r="AE279" s="19">
        <f t="shared" si="30"/>
        <v>53.44010000000026</v>
      </c>
      <c r="AF279" s="19">
        <f t="shared" si="31"/>
        <v>268.57789754804395</v>
      </c>
      <c r="AG279" s="19">
        <f t="shared" si="34"/>
        <v>255.3397402054959</v>
      </c>
      <c r="AH279" s="19">
        <f t="shared" si="32"/>
        <v>561.1210500000027</v>
      </c>
      <c r="AI279" s="19">
        <f t="shared" si="35"/>
        <v>305.7813097945068</v>
      </c>
      <c r="AJ279" s="20">
        <f t="shared" si="36"/>
        <v>45.505286284571696</v>
      </c>
    </row>
    <row r="280" spans="30:36" ht="12.75">
      <c r="AD280" s="18">
        <f t="shared" si="33"/>
        <v>0.94646593398675</v>
      </c>
      <c r="AE280" s="19">
        <f t="shared" si="30"/>
        <v>53.21207500000026</v>
      </c>
      <c r="AF280" s="19">
        <f t="shared" si="31"/>
        <v>269.5510058724933</v>
      </c>
      <c r="AG280" s="19">
        <f t="shared" si="34"/>
        <v>255.12084453017732</v>
      </c>
      <c r="AH280" s="19">
        <f t="shared" si="32"/>
        <v>558.7267875000027</v>
      </c>
      <c r="AI280" s="19">
        <f t="shared" si="35"/>
        <v>303.6059429698254</v>
      </c>
      <c r="AJ280" s="20">
        <f t="shared" si="36"/>
        <v>45.66110847695414</v>
      </c>
    </row>
    <row r="281" spans="30:36" ht="12.75">
      <c r="AD281" s="18">
        <f t="shared" si="33"/>
        <v>0.9422216921303073</v>
      </c>
      <c r="AE281" s="19">
        <f t="shared" si="30"/>
        <v>52.98405000000026</v>
      </c>
      <c r="AF281" s="19">
        <f t="shared" si="31"/>
        <v>270.5241141969428</v>
      </c>
      <c r="AG281" s="19">
        <f t="shared" si="34"/>
        <v>254.8936886406959</v>
      </c>
      <c r="AH281" s="19">
        <f t="shared" si="32"/>
        <v>556.3325250000028</v>
      </c>
      <c r="AI281" s="19">
        <f t="shared" si="35"/>
        <v>301.43883635930683</v>
      </c>
      <c r="AJ281" s="20">
        <f t="shared" si="36"/>
        <v>45.81678711678679</v>
      </c>
    </row>
    <row r="282" spans="30:36" ht="12.75">
      <c r="AD282" s="18">
        <f t="shared" si="33"/>
        <v>0.9379774502738645</v>
      </c>
      <c r="AE282" s="19">
        <f t="shared" si="30"/>
        <v>52.756025000000264</v>
      </c>
      <c r="AF282" s="19">
        <f t="shared" si="31"/>
        <v>271.4972225213922</v>
      </c>
      <c r="AG282" s="19">
        <f t="shared" si="34"/>
        <v>254.65827253705146</v>
      </c>
      <c r="AH282" s="19">
        <f t="shared" si="32"/>
        <v>553.9382625000028</v>
      </c>
      <c r="AI282" s="19">
        <f t="shared" si="35"/>
        <v>299.27998996295133</v>
      </c>
      <c r="AJ282" s="20">
        <f t="shared" si="36"/>
        <v>45.972320342657355</v>
      </c>
    </row>
    <row r="283" spans="30:36" ht="12.75">
      <c r="AD283" s="18">
        <f t="shared" si="33"/>
        <v>0.9337332084174217</v>
      </c>
      <c r="AE283" s="19">
        <f t="shared" si="30"/>
        <v>52.52800000000026</v>
      </c>
      <c r="AF283" s="19">
        <f t="shared" si="31"/>
        <v>272.47033084584166</v>
      </c>
      <c r="AG283" s="19">
        <f t="shared" si="34"/>
        <v>254.41459621924412</v>
      </c>
      <c r="AH283" s="19">
        <f t="shared" si="32"/>
        <v>551.5440000000027</v>
      </c>
      <c r="AI283" s="19">
        <f t="shared" si="35"/>
        <v>297.1294037807586</v>
      </c>
      <c r="AJ283" s="20">
        <f t="shared" si="36"/>
        <v>46.12770626083193</v>
      </c>
    </row>
    <row r="284" spans="30:36" ht="12.75">
      <c r="AD284" s="18">
        <f t="shared" si="33"/>
        <v>0.9294889665609789</v>
      </c>
      <c r="AE284" s="19">
        <f t="shared" si="30"/>
        <v>52.299975000000266</v>
      </c>
      <c r="AF284" s="19">
        <f t="shared" si="31"/>
        <v>273.4434391702911</v>
      </c>
      <c r="AG284" s="19">
        <f t="shared" si="34"/>
        <v>254.16265968727376</v>
      </c>
      <c r="AH284" s="19">
        <f t="shared" si="32"/>
        <v>549.1497375000027</v>
      </c>
      <c r="AI284" s="19">
        <f t="shared" si="35"/>
        <v>294.987077812729</v>
      </c>
      <c r="AJ284" s="20">
        <f t="shared" si="36"/>
        <v>46.28294294455026</v>
      </c>
    </row>
    <row r="285" spans="30:36" ht="12.75">
      <c r="AD285" s="18">
        <f t="shared" si="33"/>
        <v>0.9252447247045361</v>
      </c>
      <c r="AE285" s="19">
        <f t="shared" si="30"/>
        <v>52.071950000000264</v>
      </c>
      <c r="AF285" s="19">
        <f t="shared" si="31"/>
        <v>274.41654749474054</v>
      </c>
      <c r="AG285" s="19">
        <f t="shared" si="34"/>
        <v>253.90246294114047</v>
      </c>
      <c r="AH285" s="19">
        <f t="shared" si="32"/>
        <v>546.7554750000028</v>
      </c>
      <c r="AI285" s="19">
        <f t="shared" si="35"/>
        <v>292.8530120588623</v>
      </c>
      <c r="AJ285" s="20">
        <f t="shared" si="36"/>
        <v>46.43802843330269</v>
      </c>
    </row>
    <row r="286" spans="30:36" ht="12.75">
      <c r="AD286" s="18">
        <f t="shared" si="33"/>
        <v>0.9210004828480933</v>
      </c>
      <c r="AE286" s="19">
        <f t="shared" si="30"/>
        <v>51.84392500000027</v>
      </c>
      <c r="AF286" s="19">
        <f t="shared" si="31"/>
        <v>275.38965581918995</v>
      </c>
      <c r="AG286" s="19">
        <f t="shared" si="34"/>
        <v>253.6340059808442</v>
      </c>
      <c r="AH286" s="19">
        <f t="shared" si="32"/>
        <v>544.3612125000028</v>
      </c>
      <c r="AI286" s="19">
        <f t="shared" si="35"/>
        <v>290.7272065191586</v>
      </c>
      <c r="AJ286" s="20">
        <f t="shared" si="36"/>
        <v>46.59296073208796</v>
      </c>
    </row>
    <row r="287" spans="30:36" ht="12.75">
      <c r="AD287" s="18">
        <f t="shared" si="33"/>
        <v>0.9167562409916505</v>
      </c>
      <c r="AE287" s="19">
        <f t="shared" si="30"/>
        <v>51.615900000000266</v>
      </c>
      <c r="AF287" s="19">
        <f t="shared" si="31"/>
        <v>276.36276414363937</v>
      </c>
      <c r="AG287" s="19">
        <f t="shared" si="34"/>
        <v>253.35728880638493</v>
      </c>
      <c r="AH287" s="19">
        <f t="shared" si="32"/>
        <v>541.9669500000028</v>
      </c>
      <c r="AI287" s="19">
        <f t="shared" si="35"/>
        <v>288.6096611936179</v>
      </c>
      <c r="AJ287" s="20">
        <f t="shared" si="36"/>
        <v>46.747737810651294</v>
      </c>
    </row>
    <row r="288" spans="30:36" ht="12.75">
      <c r="AD288" s="18">
        <f t="shared" si="33"/>
        <v>0.9125119991352078</v>
      </c>
      <c r="AE288" s="19">
        <f t="shared" si="30"/>
        <v>51.387875000000264</v>
      </c>
      <c r="AF288" s="19">
        <f t="shared" si="31"/>
        <v>277.33587246808884</v>
      </c>
      <c r="AG288" s="19">
        <f t="shared" si="34"/>
        <v>253.07231141776276</v>
      </c>
      <c r="AH288" s="19">
        <f t="shared" si="32"/>
        <v>539.5726875000028</v>
      </c>
      <c r="AI288" s="19">
        <f t="shared" si="35"/>
        <v>286.50037608224</v>
      </c>
      <c r="AJ288" s="20">
        <f t="shared" si="36"/>
        <v>46.90235760270232</v>
      </c>
    </row>
    <row r="289" spans="30:36" ht="12.75">
      <c r="AD289" s="18">
        <f t="shared" si="33"/>
        <v>0.908267757278765</v>
      </c>
      <c r="AE289" s="19">
        <f t="shared" si="30"/>
        <v>51.15985000000027</v>
      </c>
      <c r="AF289" s="19">
        <f t="shared" si="31"/>
        <v>278.30898079253825</v>
      </c>
      <c r="AG289" s="19">
        <f t="shared" si="34"/>
        <v>252.77907381497758</v>
      </c>
      <c r="AH289" s="19">
        <f t="shared" si="32"/>
        <v>537.1784250000028</v>
      </c>
      <c r="AI289" s="19">
        <f t="shared" si="35"/>
        <v>284.39935118502524</v>
      </c>
      <c r="AJ289" s="20">
        <f t="shared" si="36"/>
        <v>47.05681800511185</v>
      </c>
    </row>
    <row r="290" spans="30:36" ht="12.75">
      <c r="AD290" s="18">
        <f t="shared" si="33"/>
        <v>0.9040235154223222</v>
      </c>
      <c r="AE290" s="19">
        <f t="shared" si="30"/>
        <v>50.931825000000266</v>
      </c>
      <c r="AF290" s="19">
        <f t="shared" si="31"/>
        <v>279.2820891169877</v>
      </c>
      <c r="AG290" s="19">
        <f t="shared" si="34"/>
        <v>252.4775759980295</v>
      </c>
      <c r="AH290" s="19">
        <f t="shared" si="32"/>
        <v>534.7841625000028</v>
      </c>
      <c r="AI290" s="19">
        <f t="shared" si="35"/>
        <v>282.30658650197336</v>
      </c>
      <c r="AJ290" s="20">
        <f t="shared" si="36"/>
        <v>47.21111687708743</v>
      </c>
    </row>
    <row r="291" spans="30:36" ht="12.75">
      <c r="AD291" s="18">
        <f t="shared" si="33"/>
        <v>0.8997792735658794</v>
      </c>
      <c r="AE291" s="19">
        <f t="shared" si="30"/>
        <v>50.70380000000027</v>
      </c>
      <c r="AF291" s="19">
        <f t="shared" si="31"/>
        <v>280.25519744143713</v>
      </c>
      <c r="AG291" s="19">
        <f t="shared" si="34"/>
        <v>252.1678179669184</v>
      </c>
      <c r="AH291" s="19">
        <f t="shared" si="32"/>
        <v>532.3899000000029</v>
      </c>
      <c r="AI291" s="19">
        <f t="shared" si="35"/>
        <v>280.22208203308446</v>
      </c>
      <c r="AJ291" s="20">
        <f t="shared" si="36"/>
        <v>47.36525203932626</v>
      </c>
    </row>
    <row r="292" spans="30:36" ht="12.75">
      <c r="AD292" s="18">
        <f t="shared" si="33"/>
        <v>0.8955350317094366</v>
      </c>
      <c r="AE292" s="19">
        <f t="shared" si="30"/>
        <v>50.47577500000027</v>
      </c>
      <c r="AF292" s="19">
        <f t="shared" si="31"/>
        <v>281.22830576588655</v>
      </c>
      <c r="AG292" s="19">
        <f t="shared" si="34"/>
        <v>251.84979972164433</v>
      </c>
      <c r="AH292" s="19">
        <f t="shared" si="32"/>
        <v>529.9956375000028</v>
      </c>
      <c r="AI292" s="19">
        <f t="shared" si="35"/>
        <v>278.14583777835844</v>
      </c>
      <c r="AJ292" s="20">
        <f t="shared" si="36"/>
        <v>47.51922127314548</v>
      </c>
    </row>
    <row r="293" spans="30:36" ht="12.75">
      <c r="AD293" s="18">
        <f t="shared" si="33"/>
        <v>0.8912907898529938</v>
      </c>
      <c r="AE293" s="19">
        <f t="shared" si="30"/>
        <v>50.24775000000027</v>
      </c>
      <c r="AF293" s="19">
        <f t="shared" si="31"/>
        <v>282.201414090336</v>
      </c>
      <c r="AG293" s="19">
        <f t="shared" si="34"/>
        <v>251.52352126220737</v>
      </c>
      <c r="AH293" s="19">
        <f t="shared" si="32"/>
        <v>527.6013750000029</v>
      </c>
      <c r="AI293" s="19">
        <f t="shared" si="35"/>
        <v>276.0778537377955</v>
      </c>
      <c r="AJ293" s="20">
        <f t="shared" si="36"/>
        <v>47.67302231958853</v>
      </c>
    </row>
    <row r="294" spans="30:36" ht="12.75">
      <c r="AD294" s="18">
        <f t="shared" si="33"/>
        <v>0.887046547996551</v>
      </c>
      <c r="AE294" s="19">
        <f t="shared" si="30"/>
        <v>50.01972500000027</v>
      </c>
      <c r="AF294" s="19">
        <f t="shared" si="31"/>
        <v>283.17452241478543</v>
      </c>
      <c r="AG294" s="19">
        <f t="shared" si="34"/>
        <v>251.1889825886074</v>
      </c>
      <c r="AH294" s="19">
        <f t="shared" si="32"/>
        <v>525.2071125000028</v>
      </c>
      <c r="AI294" s="19">
        <f t="shared" si="35"/>
        <v>274.0181299113955</v>
      </c>
      <c r="AJ294" s="20">
        <f t="shared" si="36"/>
        <v>47.82665287850724</v>
      </c>
    </row>
    <row r="295" spans="30:36" ht="12.75">
      <c r="AD295" s="18">
        <f t="shared" si="33"/>
        <v>0.8828023061401082</v>
      </c>
      <c r="AE295" s="19">
        <f t="shared" si="30"/>
        <v>49.791700000000276</v>
      </c>
      <c r="AF295" s="19">
        <f t="shared" si="31"/>
        <v>284.14763073923484</v>
      </c>
      <c r="AG295" s="19">
        <f t="shared" si="34"/>
        <v>250.84618370084442</v>
      </c>
      <c r="AH295" s="19">
        <f t="shared" si="32"/>
        <v>522.8128500000029</v>
      </c>
      <c r="AI295" s="19">
        <f t="shared" si="35"/>
        <v>271.9666662991584</v>
      </c>
      <c r="AJ295" s="20">
        <f t="shared" si="36"/>
        <v>47.980110607618585</v>
      </c>
    </row>
    <row r="296" spans="30:36" ht="12.75">
      <c r="AD296" s="18">
        <f t="shared" si="33"/>
        <v>0.8785580642836655</v>
      </c>
      <c r="AE296" s="19">
        <f t="shared" si="30"/>
        <v>49.56367500000027</v>
      </c>
      <c r="AF296" s="19">
        <f t="shared" si="31"/>
        <v>285.1207390636843</v>
      </c>
      <c r="AG296" s="19">
        <f t="shared" si="34"/>
        <v>250.49512459891855</v>
      </c>
      <c r="AH296" s="19">
        <f t="shared" si="32"/>
        <v>520.4185875000029</v>
      </c>
      <c r="AI296" s="19">
        <f t="shared" si="35"/>
        <v>269.92346290108435</v>
      </c>
      <c r="AJ296" s="20">
        <f t="shared" si="36"/>
        <v>48.13339312153549</v>
      </c>
    </row>
    <row r="297" spans="30:36" ht="12.75">
      <c r="AD297" s="18">
        <f t="shared" si="33"/>
        <v>0.8743138224272227</v>
      </c>
      <c r="AE297" s="19">
        <f t="shared" si="30"/>
        <v>49.33565000000028</v>
      </c>
      <c r="AF297" s="19">
        <f t="shared" si="31"/>
        <v>286.0938473881337</v>
      </c>
      <c r="AG297" s="19">
        <f t="shared" si="34"/>
        <v>250.1358052828297</v>
      </c>
      <c r="AH297" s="19">
        <f t="shared" si="32"/>
        <v>518.0243250000029</v>
      </c>
      <c r="AI297" s="19">
        <f t="shared" si="35"/>
        <v>267.88851971717327</v>
      </c>
      <c r="AJ297" s="20">
        <f t="shared" si="36"/>
        <v>48.28649799077066</v>
      </c>
    </row>
    <row r="298" spans="30:36" ht="12.75">
      <c r="AD298" s="18">
        <f t="shared" si="33"/>
        <v>0.8700695805707799</v>
      </c>
      <c r="AE298" s="19">
        <f t="shared" si="30"/>
        <v>49.107625000000276</v>
      </c>
      <c r="AF298" s="19">
        <f t="shared" si="31"/>
        <v>287.0669557125832</v>
      </c>
      <c r="AG298" s="19">
        <f t="shared" si="34"/>
        <v>249.7682257525779</v>
      </c>
      <c r="AH298" s="19">
        <f t="shared" si="32"/>
        <v>515.6300625000029</v>
      </c>
      <c r="AI298" s="19">
        <f t="shared" si="35"/>
        <v>265.86183674742495</v>
      </c>
      <c r="AJ298" s="20">
        <f t="shared" si="36"/>
        <v>48.43942274071278</v>
      </c>
    </row>
    <row r="299" spans="30:36" ht="12.75">
      <c r="AD299" s="18">
        <f t="shared" si="33"/>
        <v>0.8658253387143371</v>
      </c>
      <c r="AE299" s="19">
        <f t="shared" si="30"/>
        <v>48.87960000000027</v>
      </c>
      <c r="AF299" s="19">
        <f t="shared" si="31"/>
        <v>288.0400640370326</v>
      </c>
      <c r="AG299" s="19">
        <f t="shared" si="34"/>
        <v>249.3923860081631</v>
      </c>
      <c r="AH299" s="19">
        <f t="shared" si="32"/>
        <v>513.2358000000029</v>
      </c>
      <c r="AI299" s="19">
        <f t="shared" si="35"/>
        <v>263.8434139918398</v>
      </c>
      <c r="AJ299" s="20">
        <f t="shared" si="36"/>
        <v>48.59216485057389</v>
      </c>
    </row>
    <row r="300" spans="30:36" ht="12.75">
      <c r="AD300" s="18">
        <f t="shared" si="33"/>
        <v>0.8615810968578943</v>
      </c>
      <c r="AE300" s="19">
        <f t="shared" si="30"/>
        <v>48.65157500000028</v>
      </c>
      <c r="AF300" s="19">
        <f t="shared" si="31"/>
        <v>289.0131723614821</v>
      </c>
      <c r="AG300" s="19">
        <f t="shared" si="34"/>
        <v>249.0082860495854</v>
      </c>
      <c r="AH300" s="19">
        <f t="shared" si="32"/>
        <v>510.8415375000029</v>
      </c>
      <c r="AI300" s="19">
        <f t="shared" si="35"/>
        <v>261.8332514504175</v>
      </c>
      <c r="AJ300" s="20">
        <f t="shared" si="36"/>
        <v>48.74472175230738</v>
      </c>
    </row>
    <row r="301" spans="30:36" ht="12.75">
      <c r="AD301" s="18">
        <f t="shared" si="33"/>
        <v>0.8573368550014515</v>
      </c>
      <c r="AE301" s="19">
        <f t="shared" si="30"/>
        <v>48.423550000000276</v>
      </c>
      <c r="AF301" s="19">
        <f t="shared" si="31"/>
        <v>289.9862806859315</v>
      </c>
      <c r="AG301" s="19">
        <f t="shared" si="34"/>
        <v>248.61592587684467</v>
      </c>
      <c r="AH301" s="19">
        <f t="shared" si="32"/>
        <v>508.4472750000029</v>
      </c>
      <c r="AI301" s="19">
        <f t="shared" si="35"/>
        <v>259.83134912315825</v>
      </c>
      <c r="AJ301" s="20">
        <f t="shared" si="36"/>
        <v>48.897090829495205</v>
      </c>
    </row>
    <row r="302" spans="30:36" ht="12.75">
      <c r="AD302" s="18">
        <f t="shared" si="33"/>
        <v>0.8530926131450087</v>
      </c>
      <c r="AE302" s="19">
        <f t="shared" si="30"/>
        <v>48.19552500000028</v>
      </c>
      <c r="AF302" s="19">
        <f t="shared" si="31"/>
        <v>290.9593890103809</v>
      </c>
      <c r="AG302" s="19">
        <f t="shared" si="34"/>
        <v>248.215305489941</v>
      </c>
      <c r="AH302" s="19">
        <f t="shared" si="32"/>
        <v>506.0530125000029</v>
      </c>
      <c r="AI302" s="19">
        <f t="shared" si="35"/>
        <v>257.83770701006193</v>
      </c>
      <c r="AJ302" s="20">
        <f t="shared" si="36"/>
        <v>49.049269416203614</v>
      </c>
    </row>
    <row r="303" spans="30:36" ht="12.75">
      <c r="AD303" s="18">
        <f t="shared" si="33"/>
        <v>0.8488483712885659</v>
      </c>
      <c r="AE303" s="19">
        <f t="shared" si="30"/>
        <v>47.96750000000028</v>
      </c>
      <c r="AF303" s="19">
        <f t="shared" si="31"/>
        <v>291.9324973348304</v>
      </c>
      <c r="AG303" s="19">
        <f t="shared" si="34"/>
        <v>247.80642488887437</v>
      </c>
      <c r="AH303" s="19">
        <f t="shared" si="32"/>
        <v>503.6587500000029</v>
      </c>
      <c r="AI303" s="19">
        <f t="shared" si="35"/>
        <v>255.85232511112852</v>
      </c>
      <c r="AJ303" s="20">
        <f t="shared" si="36"/>
        <v>49.20125479580628</v>
      </c>
    </row>
    <row r="304" spans="30:36" ht="12.75">
      <c r="AD304" s="18">
        <f t="shared" si="33"/>
        <v>0.8446041294321232</v>
      </c>
      <c r="AE304" s="19">
        <f t="shared" si="30"/>
        <v>47.73947500000028</v>
      </c>
      <c r="AF304" s="19">
        <f t="shared" si="31"/>
        <v>292.9056056592798</v>
      </c>
      <c r="AG304" s="19">
        <f t="shared" si="34"/>
        <v>247.38928407364477</v>
      </c>
      <c r="AH304" s="19">
        <f t="shared" si="32"/>
        <v>501.264487500003</v>
      </c>
      <c r="AI304" s="19">
        <f t="shared" si="35"/>
        <v>253.8752034263582</v>
      </c>
      <c r="AJ304" s="20">
        <f t="shared" si="36"/>
        <v>49.353044199773535</v>
      </c>
    </row>
    <row r="305" spans="30:36" ht="12.75">
      <c r="AD305" s="18">
        <f t="shared" si="33"/>
        <v>0.8403598875756804</v>
      </c>
      <c r="AE305" s="19">
        <f t="shared" si="30"/>
        <v>47.51145000000028</v>
      </c>
      <c r="AF305" s="19">
        <f t="shared" si="31"/>
        <v>293.8787139837292</v>
      </c>
      <c r="AG305" s="19">
        <f t="shared" si="34"/>
        <v>246.96388304425219</v>
      </c>
      <c r="AH305" s="19">
        <f t="shared" si="32"/>
        <v>498.87022500000296</v>
      </c>
      <c r="AI305" s="19">
        <f t="shared" si="35"/>
        <v>251.90634195575078</v>
      </c>
      <c r="AJ305" s="20">
        <f t="shared" si="36"/>
        <v>49.504634806427006</v>
      </c>
    </row>
    <row r="306" spans="30:36" ht="12.75">
      <c r="AD306" s="18">
        <f t="shared" si="33"/>
        <v>0.8361156457192376</v>
      </c>
      <c r="AE306" s="19">
        <f t="shared" si="30"/>
        <v>47.283425000000285</v>
      </c>
      <c r="AF306" s="19">
        <f t="shared" si="31"/>
        <v>294.85182230817867</v>
      </c>
      <c r="AG306" s="19">
        <f t="shared" si="34"/>
        <v>246.5302218006967</v>
      </c>
      <c r="AH306" s="19">
        <f t="shared" si="32"/>
        <v>496.475962500003</v>
      </c>
      <c r="AI306" s="19">
        <f t="shared" si="35"/>
        <v>249.9457406993063</v>
      </c>
      <c r="AJ306" s="20">
        <f t="shared" si="36"/>
        <v>49.656023739657925</v>
      </c>
    </row>
    <row r="307" spans="30:36" ht="12.75">
      <c r="AD307" s="18">
        <f t="shared" si="33"/>
        <v>0.8318714038627948</v>
      </c>
      <c r="AE307" s="19">
        <f t="shared" si="30"/>
        <v>47.05540000000028</v>
      </c>
      <c r="AF307" s="19">
        <f t="shared" si="31"/>
        <v>295.8249306326281</v>
      </c>
      <c r="AG307" s="19">
        <f t="shared" si="34"/>
        <v>246.08830034297821</v>
      </c>
      <c r="AH307" s="19">
        <f t="shared" si="32"/>
        <v>494.08170000000297</v>
      </c>
      <c r="AI307" s="19">
        <f t="shared" si="35"/>
        <v>247.99339965702475</v>
      </c>
      <c r="AJ307" s="20">
        <f t="shared" si="36"/>
        <v>49.8072080676084</v>
      </c>
    </row>
    <row r="308" spans="30:36" ht="12.75">
      <c r="AD308" s="18">
        <f t="shared" si="33"/>
        <v>0.827627162006352</v>
      </c>
      <c r="AE308" s="19">
        <f t="shared" si="30"/>
        <v>46.82737500000029</v>
      </c>
      <c r="AF308" s="19">
        <f t="shared" si="31"/>
        <v>296.7980389570775</v>
      </c>
      <c r="AG308" s="19">
        <f t="shared" si="34"/>
        <v>245.63811867109675</v>
      </c>
      <c r="AH308" s="19">
        <f t="shared" si="32"/>
        <v>491.687437500003</v>
      </c>
      <c r="AI308" s="19">
        <f t="shared" si="35"/>
        <v>246.04931882890625</v>
      </c>
      <c r="AJ308" s="20">
        <f t="shared" si="36"/>
        <v>49.95818480131399</v>
      </c>
    </row>
    <row r="309" spans="30:36" ht="12.75">
      <c r="AD309" s="18">
        <f t="shared" si="33"/>
        <v>0.8233829201499092</v>
      </c>
      <c r="AE309" s="19">
        <f t="shared" si="30"/>
        <v>46.599350000000285</v>
      </c>
      <c r="AF309" s="19">
        <f t="shared" si="31"/>
        <v>297.77114728152696</v>
      </c>
      <c r="AG309" s="19">
        <f t="shared" si="34"/>
        <v>245.17967678505238</v>
      </c>
      <c r="AH309" s="19">
        <f t="shared" si="32"/>
        <v>489.293175000003</v>
      </c>
      <c r="AI309" s="19">
        <f t="shared" si="35"/>
        <v>244.1134982149506</v>
      </c>
      <c r="AJ309" s="20">
        <f t="shared" si="36"/>
        <v>50.108950893306634</v>
      </c>
    </row>
    <row r="310" spans="30:36" ht="12.75">
      <c r="AD310" s="18">
        <f t="shared" si="33"/>
        <v>0.8191386782934664</v>
      </c>
      <c r="AE310" s="19">
        <f t="shared" si="30"/>
        <v>46.37132500000028</v>
      </c>
      <c r="AF310" s="19">
        <f t="shared" si="31"/>
        <v>298.7442556059764</v>
      </c>
      <c r="AG310" s="19">
        <f t="shared" si="34"/>
        <v>244.712974684845</v>
      </c>
      <c r="AH310" s="19">
        <f t="shared" si="32"/>
        <v>486.89891250000295</v>
      </c>
      <c r="AI310" s="19">
        <f t="shared" si="35"/>
        <v>242.18593781515796</v>
      </c>
      <c r="AJ310" s="20">
        <f t="shared" si="36"/>
        <v>50.25950323617605</v>
      </c>
    </row>
    <row r="311" spans="30:36" ht="12.75">
      <c r="AD311" s="18">
        <f t="shared" si="33"/>
        <v>0.8148944364370236</v>
      </c>
      <c r="AE311" s="19">
        <f t="shared" si="30"/>
        <v>46.14330000000029</v>
      </c>
      <c r="AF311" s="19">
        <f t="shared" si="31"/>
        <v>299.7173639304258</v>
      </c>
      <c r="AG311" s="19">
        <f t="shared" si="34"/>
        <v>244.23801237047465</v>
      </c>
      <c r="AH311" s="19">
        <f t="shared" si="32"/>
        <v>484.50465000000304</v>
      </c>
      <c r="AI311" s="19">
        <f t="shared" si="35"/>
        <v>240.2666376295284</v>
      </c>
      <c r="AJ311" s="20">
        <f t="shared" si="36"/>
        <v>50.40983866108883</v>
      </c>
    </row>
    <row r="312" spans="30:36" ht="12.75">
      <c r="AD312" s="18">
        <f t="shared" si="33"/>
        <v>0.8106501945805809</v>
      </c>
      <c r="AE312" s="19">
        <f t="shared" si="30"/>
        <v>45.915275000000285</v>
      </c>
      <c r="AF312" s="19">
        <f t="shared" si="31"/>
        <v>300.6904722548753</v>
      </c>
      <c r="AG312" s="19">
        <f t="shared" si="34"/>
        <v>243.75478984194143</v>
      </c>
      <c r="AH312" s="19">
        <f t="shared" si="32"/>
        <v>482.110387500003</v>
      </c>
      <c r="AI312" s="19">
        <f t="shared" si="35"/>
        <v>238.35559765806158</v>
      </c>
      <c r="AJ312" s="20">
        <f t="shared" si="36"/>
        <v>50.55995393626318</v>
      </c>
    </row>
    <row r="313" spans="30:36" ht="12.75">
      <c r="AD313" s="18">
        <f t="shared" si="33"/>
        <v>0.8064059527241381</v>
      </c>
      <c r="AE313" s="19">
        <f t="shared" si="30"/>
        <v>45.68725000000029</v>
      </c>
      <c r="AF313" s="19">
        <f t="shared" si="31"/>
        <v>301.6635805793247</v>
      </c>
      <c r="AG313" s="19">
        <f t="shared" si="34"/>
        <v>243.2633070992451</v>
      </c>
      <c r="AH313" s="19">
        <f t="shared" si="32"/>
        <v>479.71612500000305</v>
      </c>
      <c r="AI313" s="19">
        <f t="shared" si="35"/>
        <v>236.45281790075794</v>
      </c>
      <c r="AJ313" s="20">
        <f t="shared" si="36"/>
        <v>50.70984576539793</v>
      </c>
    </row>
    <row r="314" spans="30:36" ht="12.75">
      <c r="AD314" s="18">
        <f t="shared" si="33"/>
        <v>0.8021617108676953</v>
      </c>
      <c r="AE314" s="19">
        <f t="shared" si="30"/>
        <v>45.45922500000029</v>
      </c>
      <c r="AF314" s="19">
        <f t="shared" si="31"/>
        <v>302.63668890377414</v>
      </c>
      <c r="AG314" s="19">
        <f t="shared" si="34"/>
        <v>242.76356414238592</v>
      </c>
      <c r="AH314" s="19">
        <f t="shared" si="32"/>
        <v>477.321862500003</v>
      </c>
      <c r="AI314" s="19">
        <f t="shared" si="35"/>
        <v>234.5582983576171</v>
      </c>
      <c r="AJ314" s="20">
        <f t="shared" si="36"/>
        <v>50.85951078605464</v>
      </c>
    </row>
    <row r="315" spans="30:36" ht="12.75">
      <c r="AD315" s="18">
        <f t="shared" si="33"/>
        <v>0.7979174690112525</v>
      </c>
      <c r="AE315" s="19">
        <f t="shared" si="30"/>
        <v>45.23120000000029</v>
      </c>
      <c r="AF315" s="19">
        <f t="shared" si="31"/>
        <v>303.60979722822356</v>
      </c>
      <c r="AG315" s="19">
        <f t="shared" si="34"/>
        <v>242.25556097136374</v>
      </c>
      <c r="AH315" s="19">
        <f t="shared" si="32"/>
        <v>474.92760000000305</v>
      </c>
      <c r="AI315" s="19">
        <f t="shared" si="35"/>
        <v>232.67203902863932</v>
      </c>
      <c r="AJ315" s="20">
        <f t="shared" si="36"/>
        <v>51.008945567990196</v>
      </c>
    </row>
    <row r="316" spans="30:36" ht="12.75">
      <c r="AD316" s="18">
        <f t="shared" si="33"/>
        <v>0.7936732271548097</v>
      </c>
      <c r="AE316" s="19">
        <f t="shared" si="30"/>
        <v>45.00317500000029</v>
      </c>
      <c r="AF316" s="19">
        <f t="shared" si="31"/>
        <v>304.582905552673</v>
      </c>
      <c r="AG316" s="19">
        <f t="shared" si="34"/>
        <v>241.7392975861786</v>
      </c>
      <c r="AH316" s="19">
        <f t="shared" si="32"/>
        <v>472.53333750000303</v>
      </c>
      <c r="AI316" s="19">
        <f t="shared" si="35"/>
        <v>230.79403991382443</v>
      </c>
      <c r="AJ316" s="20">
        <f t="shared" si="36"/>
        <v>51.15814661143925</v>
      </c>
    </row>
    <row r="317" spans="30:36" ht="12.75">
      <c r="AD317" s="18">
        <f t="shared" si="33"/>
        <v>0.7894289852983669</v>
      </c>
      <c r="AE317" s="19">
        <f t="shared" si="30"/>
        <v>44.775150000000295</v>
      </c>
      <c r="AF317" s="19">
        <f t="shared" si="31"/>
        <v>305.5560138771224</v>
      </c>
      <c r="AG317" s="19">
        <f t="shared" si="34"/>
        <v>241.21477398683044</v>
      </c>
      <c r="AH317" s="19">
        <f t="shared" si="32"/>
        <v>470.1390750000031</v>
      </c>
      <c r="AI317" s="19">
        <f t="shared" si="35"/>
        <v>228.92430101317268</v>
      </c>
      <c r="AJ317" s="20">
        <f t="shared" si="36"/>
        <v>51.307110345343844</v>
      </c>
    </row>
    <row r="318" spans="30:36" ht="12.75">
      <c r="AD318" s="18">
        <f t="shared" si="33"/>
        <v>0.7851847434419241</v>
      </c>
      <c r="AE318" s="19">
        <f t="shared" si="30"/>
        <v>44.54712500000029</v>
      </c>
      <c r="AF318" s="19">
        <f t="shared" si="31"/>
        <v>306.5291222015719</v>
      </c>
      <c r="AG318" s="19">
        <f t="shared" si="34"/>
        <v>240.68199017331943</v>
      </c>
      <c r="AH318" s="19">
        <f t="shared" si="32"/>
        <v>467.7448125000031</v>
      </c>
      <c r="AI318" s="19">
        <f t="shared" si="35"/>
        <v>227.06282232668366</v>
      </c>
      <c r="AJ318" s="20">
        <f t="shared" si="36"/>
        <v>51.45583312552886</v>
      </c>
    </row>
    <row r="319" spans="30:36" ht="12.75">
      <c r="AD319" s="18">
        <f t="shared" si="33"/>
        <v>0.7809405015854813</v>
      </c>
      <c r="AE319" s="19">
        <f t="shared" si="30"/>
        <v>44.3191000000003</v>
      </c>
      <c r="AF319" s="19">
        <f t="shared" si="31"/>
        <v>307.5022305260213</v>
      </c>
      <c r="AG319" s="19">
        <f t="shared" si="34"/>
        <v>240.14094614564542</v>
      </c>
      <c r="AH319" s="19">
        <f t="shared" si="32"/>
        <v>465.3505500000031</v>
      </c>
      <c r="AI319" s="19">
        <f t="shared" si="35"/>
        <v>225.2096038543577</v>
      </c>
      <c r="AJ319" s="20">
        <f t="shared" si="36"/>
        <v>51.60431123282089</v>
      </c>
    </row>
    <row r="320" spans="30:36" ht="12.75">
      <c r="AD320" s="18">
        <f t="shared" si="33"/>
        <v>0.7766962597290386</v>
      </c>
      <c r="AE320" s="19">
        <f t="shared" si="30"/>
        <v>44.091075000000295</v>
      </c>
      <c r="AF320" s="19">
        <f t="shared" si="31"/>
        <v>308.47533885047073</v>
      </c>
      <c r="AG320" s="19">
        <f t="shared" si="34"/>
        <v>239.59164190380838</v>
      </c>
      <c r="AH320" s="19">
        <f t="shared" si="32"/>
        <v>462.9562875000031</v>
      </c>
      <c r="AI320" s="19">
        <f t="shared" si="35"/>
        <v>223.36464559619472</v>
      </c>
      <c r="AJ320" s="20">
        <f t="shared" si="36"/>
        <v>51.75254087110909</v>
      </c>
    </row>
    <row r="321" spans="30:36" ht="12.75">
      <c r="AD321" s="18">
        <f t="shared" si="33"/>
        <v>0.7724520178725958</v>
      </c>
      <c r="AE321" s="19">
        <f t="shared" si="30"/>
        <v>43.86305000000029</v>
      </c>
      <c r="AF321" s="19">
        <f t="shared" si="31"/>
        <v>309.4484471749202</v>
      </c>
      <c r="AG321" s="19">
        <f t="shared" si="34"/>
        <v>239.03407744780847</v>
      </c>
      <c r="AH321" s="19">
        <f t="shared" si="32"/>
        <v>460.5620250000031</v>
      </c>
      <c r="AI321" s="19">
        <f t="shared" si="35"/>
        <v>221.5279475521946</v>
      </c>
      <c r="AJ321" s="20">
        <f t="shared" si="36"/>
        <v>51.90051816534523</v>
      </c>
    </row>
    <row r="322" spans="30:36" ht="12.75">
      <c r="AD322" s="18">
        <f t="shared" si="33"/>
        <v>0.768207776016153</v>
      </c>
      <c r="AE322" s="19">
        <f t="shared" si="30"/>
        <v>43.6350250000003</v>
      </c>
      <c r="AF322" s="19">
        <f t="shared" si="31"/>
        <v>310.42155549936956</v>
      </c>
      <c r="AG322" s="19">
        <f t="shared" si="34"/>
        <v>238.4682527776455</v>
      </c>
      <c r="AH322" s="19">
        <f t="shared" si="32"/>
        <v>458.1677625000031</v>
      </c>
      <c r="AI322" s="19">
        <f t="shared" si="35"/>
        <v>219.69950972235762</v>
      </c>
      <c r="AJ322" s="20">
        <f t="shared" si="36"/>
        <v>52.04823915948121</v>
      </c>
    </row>
    <row r="323" spans="30:36" ht="12.75">
      <c r="AD323" s="18">
        <f t="shared" si="33"/>
        <v>0.7639635341597102</v>
      </c>
      <c r="AE323" s="19">
        <f aca="true" t="shared" si="37" ref="AE323:AE386">(AD323+$AC$3)/$AA$3</f>
        <v>43.407000000000295</v>
      </c>
      <c r="AF323" s="19">
        <f aca="true" t="shared" si="38" ref="AF323:AF386">($N$13-AE323*$Z$3)/$AB$3</f>
        <v>311.39466382381903</v>
      </c>
      <c r="AG323" s="19">
        <f t="shared" si="34"/>
        <v>237.89416789331963</v>
      </c>
      <c r="AH323" s="19">
        <f t="shared" si="32"/>
        <v>455.7735000000031</v>
      </c>
      <c r="AI323" s="19">
        <f t="shared" si="35"/>
        <v>217.87933210668345</v>
      </c>
      <c r="AJ323" s="20">
        <f t="shared" si="36"/>
        <v>52.19569981434156</v>
      </c>
    </row>
    <row r="324" spans="30:36" ht="12.75">
      <c r="AD324" s="18">
        <f t="shared" si="33"/>
        <v>0.7597192923032674</v>
      </c>
      <c r="AE324" s="19">
        <f t="shared" si="37"/>
        <v>43.1789750000003</v>
      </c>
      <c r="AF324" s="19">
        <f t="shared" si="38"/>
        <v>312.3677721482685</v>
      </c>
      <c r="AG324" s="19">
        <f t="shared" si="34"/>
        <v>237.31182279483082</v>
      </c>
      <c r="AH324" s="19">
        <f aca="true" t="shared" si="39" ref="AH324:AH387">AE324*$N$13</f>
        <v>453.37923750000317</v>
      </c>
      <c r="AI324" s="19">
        <f t="shared" si="35"/>
        <v>216.06741470517235</v>
      </c>
      <c r="AJ324" s="20">
        <f t="shared" si="36"/>
        <v>52.342896005428386</v>
      </c>
    </row>
    <row r="325" spans="30:36" ht="12.75">
      <c r="AD325" s="18">
        <f aca="true" t="shared" si="40" ref="AD325:AD388">AD324-$V$7/500</f>
        <v>0.7554750504468246</v>
      </c>
      <c r="AE325" s="19">
        <f t="shared" si="37"/>
        <v>42.9509500000003</v>
      </c>
      <c r="AF325" s="19">
        <f t="shared" si="38"/>
        <v>313.3408804727179</v>
      </c>
      <c r="AG325" s="19">
        <f aca="true" t="shared" si="41" ref="AG325:AG388">AF325*AD325</f>
        <v>236.72121748217901</v>
      </c>
      <c r="AH325" s="19">
        <f t="shared" si="39"/>
        <v>450.98497500000315</v>
      </c>
      <c r="AI325" s="19">
        <f aca="true" t="shared" si="42" ref="AI325:AI388">AH325-AG325</f>
        <v>214.26375751782413</v>
      </c>
      <c r="AJ325" s="20">
        <f aca="true" t="shared" si="43" ref="AJ325:AJ388">AG325/AH325*100</f>
        <v>52.48982352065662</v>
      </c>
    </row>
    <row r="326" spans="30:36" ht="12.75">
      <c r="AD326" s="18">
        <f t="shared" si="40"/>
        <v>0.7512308085903818</v>
      </c>
      <c r="AE326" s="19">
        <f t="shared" si="37"/>
        <v>42.7229250000003</v>
      </c>
      <c r="AF326" s="19">
        <f t="shared" si="38"/>
        <v>314.3139887971673</v>
      </c>
      <c r="AG326" s="19">
        <f t="shared" si="41"/>
        <v>236.12235195536422</v>
      </c>
      <c r="AH326" s="19">
        <f t="shared" si="39"/>
        <v>448.5907125000032</v>
      </c>
      <c r="AI326" s="19">
        <f t="shared" si="42"/>
        <v>212.46836054463895</v>
      </c>
      <c r="AJ326" s="20">
        <f t="shared" si="43"/>
        <v>52.636478058016536</v>
      </c>
    </row>
    <row r="327" spans="30:36" ht="12.75">
      <c r="AD327" s="18">
        <f t="shared" si="40"/>
        <v>0.746986566733939</v>
      </c>
      <c r="AE327" s="19">
        <f t="shared" si="37"/>
        <v>42.4949000000003</v>
      </c>
      <c r="AF327" s="19">
        <f t="shared" si="38"/>
        <v>315.2870971216168</v>
      </c>
      <c r="AG327" s="19">
        <f t="shared" si="41"/>
        <v>235.51522621438653</v>
      </c>
      <c r="AH327" s="19">
        <f t="shared" si="39"/>
        <v>446.19645000000315</v>
      </c>
      <c r="AI327" s="19">
        <f t="shared" si="42"/>
        <v>210.68122378561662</v>
      </c>
      <c r="AJ327" s="20">
        <f t="shared" si="43"/>
        <v>52.78285522316121</v>
      </c>
    </row>
    <row r="328" spans="30:36" ht="12.75">
      <c r="AD328" s="18">
        <f t="shared" si="40"/>
        <v>0.7427423248774963</v>
      </c>
      <c r="AE328" s="19">
        <f t="shared" si="37"/>
        <v>42.266875000000304</v>
      </c>
      <c r="AF328" s="19">
        <f t="shared" si="38"/>
        <v>316.2602054460662</v>
      </c>
      <c r="AG328" s="19">
        <f t="shared" si="41"/>
        <v>234.89984025924582</v>
      </c>
      <c r="AH328" s="19">
        <f t="shared" si="39"/>
        <v>443.8021875000032</v>
      </c>
      <c r="AI328" s="19">
        <f t="shared" si="42"/>
        <v>208.90234724075736</v>
      </c>
      <c r="AJ328" s="20">
        <f t="shared" si="43"/>
        <v>52.928950526915585</v>
      </c>
    </row>
    <row r="329" spans="30:36" ht="12.75">
      <c r="AD329" s="18">
        <f t="shared" si="40"/>
        <v>0.7384980830210535</v>
      </c>
      <c r="AE329" s="19">
        <f t="shared" si="37"/>
        <v>42.0388500000003</v>
      </c>
      <c r="AF329" s="19">
        <f t="shared" si="38"/>
        <v>317.2333137705156</v>
      </c>
      <c r="AG329" s="19">
        <f t="shared" si="41"/>
        <v>234.27619408994215</v>
      </c>
      <c r="AH329" s="19">
        <f t="shared" si="39"/>
        <v>441.40792500000316</v>
      </c>
      <c r="AI329" s="19">
        <f t="shared" si="42"/>
        <v>207.131730910061</v>
      </c>
      <c r="AJ329" s="20">
        <f t="shared" si="43"/>
        <v>53.0747593827049</v>
      </c>
    </row>
    <row r="330" spans="30:36" ht="12.75">
      <c r="AD330" s="18">
        <f t="shared" si="40"/>
        <v>0.7342538411646107</v>
      </c>
      <c r="AE330" s="19">
        <f t="shared" si="37"/>
        <v>41.81082500000031</v>
      </c>
      <c r="AF330" s="19">
        <f t="shared" si="38"/>
        <v>318.2064220949651</v>
      </c>
      <c r="AG330" s="19">
        <f t="shared" si="41"/>
        <v>233.64428770647555</v>
      </c>
      <c r="AH330" s="19">
        <f t="shared" si="39"/>
        <v>439.0136625000032</v>
      </c>
      <c r="AI330" s="19">
        <f t="shared" si="42"/>
        <v>205.36937479352764</v>
      </c>
      <c r="AJ330" s="20">
        <f t="shared" si="43"/>
        <v>53.220277103898525</v>
      </c>
    </row>
    <row r="331" spans="30:36" ht="12.75">
      <c r="AD331" s="18">
        <f t="shared" si="40"/>
        <v>0.7300095993081679</v>
      </c>
      <c r="AE331" s="19">
        <f t="shared" si="37"/>
        <v>41.582800000000304</v>
      </c>
      <c r="AF331" s="19">
        <f t="shared" si="38"/>
        <v>319.1795304194145</v>
      </c>
      <c r="AG331" s="19">
        <f t="shared" si="41"/>
        <v>233.00412110884596</v>
      </c>
      <c r="AH331" s="19">
        <f t="shared" si="39"/>
        <v>436.6194000000032</v>
      </c>
      <c r="AI331" s="19">
        <f t="shared" si="42"/>
        <v>203.61527889115726</v>
      </c>
      <c r="AJ331" s="20">
        <f t="shared" si="43"/>
        <v>53.36549890106676</v>
      </c>
    </row>
    <row r="332" spans="30:36" ht="12.75">
      <c r="AD332" s="18">
        <f t="shared" si="40"/>
        <v>0.7257653574517251</v>
      </c>
      <c r="AE332" s="19">
        <f t="shared" si="37"/>
        <v>41.35477500000031</v>
      </c>
      <c r="AF332" s="19">
        <f t="shared" si="38"/>
        <v>320.1526387438639</v>
      </c>
      <c r="AG332" s="19">
        <f t="shared" si="41"/>
        <v>232.35569429705342</v>
      </c>
      <c r="AH332" s="19">
        <f t="shared" si="39"/>
        <v>434.22513750000326</v>
      </c>
      <c r="AI332" s="19">
        <f t="shared" si="42"/>
        <v>201.86944320294984</v>
      </c>
      <c r="AJ332" s="20">
        <f t="shared" si="43"/>
        <v>53.51041987914661</v>
      </c>
    </row>
    <row r="333" spans="30:36" ht="12.75">
      <c r="AD333" s="18">
        <f t="shared" si="40"/>
        <v>0.7215211155952823</v>
      </c>
      <c r="AE333" s="19">
        <f t="shared" si="37"/>
        <v>41.12675000000031</v>
      </c>
      <c r="AF333" s="19">
        <f t="shared" si="38"/>
        <v>321.1257470683134</v>
      </c>
      <c r="AG333" s="19">
        <f t="shared" si="41"/>
        <v>231.69900727109794</v>
      </c>
      <c r="AH333" s="19">
        <f t="shared" si="39"/>
        <v>431.83087500000323</v>
      </c>
      <c r="AI333" s="19">
        <f t="shared" si="42"/>
        <v>200.1318677289053</v>
      </c>
      <c r="AJ333" s="20">
        <f t="shared" si="43"/>
        <v>53.655035034513496</v>
      </c>
    </row>
    <row r="334" spans="30:36" ht="12.75">
      <c r="AD334" s="18">
        <f t="shared" si="40"/>
        <v>0.7172768737388395</v>
      </c>
      <c r="AE334" s="19">
        <f t="shared" si="37"/>
        <v>40.898725000000304</v>
      </c>
      <c r="AF334" s="19">
        <f t="shared" si="38"/>
        <v>322.09885539276286</v>
      </c>
      <c r="AG334" s="19">
        <f t="shared" si="41"/>
        <v>231.0340600309795</v>
      </c>
      <c r="AH334" s="19">
        <f t="shared" si="39"/>
        <v>429.4366125000032</v>
      </c>
      <c r="AI334" s="19">
        <f t="shared" si="42"/>
        <v>198.4025524690237</v>
      </c>
      <c r="AJ334" s="20">
        <f t="shared" si="43"/>
        <v>53.79933925195486</v>
      </c>
    </row>
    <row r="335" spans="30:36" ht="12.75">
      <c r="AD335" s="18">
        <f t="shared" si="40"/>
        <v>0.7130326318823967</v>
      </c>
      <c r="AE335" s="19">
        <f t="shared" si="37"/>
        <v>40.67070000000031</v>
      </c>
      <c r="AF335" s="19">
        <f t="shared" si="38"/>
        <v>323.0719637172122</v>
      </c>
      <c r="AG335" s="19">
        <f t="shared" si="41"/>
        <v>230.36085257669802</v>
      </c>
      <c r="AH335" s="19">
        <f t="shared" si="39"/>
        <v>427.04235000000324</v>
      </c>
      <c r="AI335" s="19">
        <f t="shared" si="42"/>
        <v>196.68149742330522</v>
      </c>
      <c r="AJ335" s="20">
        <f t="shared" si="43"/>
        <v>53.943327301541935</v>
      </c>
    </row>
    <row r="336" spans="30:36" ht="12.75">
      <c r="AD336" s="18">
        <f t="shared" si="40"/>
        <v>0.708788390025954</v>
      </c>
      <c r="AE336" s="19">
        <f t="shared" si="37"/>
        <v>40.44267500000031</v>
      </c>
      <c r="AF336" s="19">
        <f t="shared" si="38"/>
        <v>324.0450720416617</v>
      </c>
      <c r="AG336" s="19">
        <f t="shared" si="41"/>
        <v>229.67938490825364</v>
      </c>
      <c r="AH336" s="19">
        <f t="shared" si="39"/>
        <v>424.6480875000032</v>
      </c>
      <c r="AI336" s="19">
        <f t="shared" si="42"/>
        <v>194.96870259174958</v>
      </c>
      <c r="AJ336" s="20">
        <f t="shared" si="43"/>
        <v>54.08699383539597</v>
      </c>
    </row>
    <row r="337" spans="30:36" ht="12.75">
      <c r="AD337" s="18">
        <f t="shared" si="40"/>
        <v>0.7045441481695112</v>
      </c>
      <c r="AE337" s="19">
        <f t="shared" si="37"/>
        <v>40.21465000000031</v>
      </c>
      <c r="AF337" s="19">
        <f t="shared" si="38"/>
        <v>325.0181803661111</v>
      </c>
      <c r="AG337" s="19">
        <f t="shared" si="41"/>
        <v>228.98965702564627</v>
      </c>
      <c r="AH337" s="19">
        <f t="shared" si="39"/>
        <v>422.25382500000325</v>
      </c>
      <c r="AI337" s="19">
        <f t="shared" si="42"/>
        <v>193.26416797435698</v>
      </c>
      <c r="AJ337" s="20">
        <f t="shared" si="43"/>
        <v>54.230333384344</v>
      </c>
    </row>
    <row r="338" spans="30:36" ht="12.75">
      <c r="AD338" s="18">
        <f t="shared" si="40"/>
        <v>0.7002999063130684</v>
      </c>
      <c r="AE338" s="19">
        <f t="shared" si="37"/>
        <v>39.98662500000031</v>
      </c>
      <c r="AF338" s="19">
        <f t="shared" si="38"/>
        <v>325.99128869056057</v>
      </c>
      <c r="AG338" s="19">
        <f t="shared" si="41"/>
        <v>228.291668928876</v>
      </c>
      <c r="AH338" s="19">
        <f t="shared" si="39"/>
        <v>419.8595625000032</v>
      </c>
      <c r="AI338" s="19">
        <f t="shared" si="42"/>
        <v>191.56789357112723</v>
      </c>
      <c r="AJ338" s="20">
        <f t="shared" si="43"/>
        <v>54.37334035446061</v>
      </c>
    </row>
    <row r="339" spans="30:36" ht="12.75">
      <c r="AD339" s="18">
        <f t="shared" si="40"/>
        <v>0.6960556644566256</v>
      </c>
      <c r="AE339" s="19">
        <f t="shared" si="37"/>
        <v>39.758600000000314</v>
      </c>
      <c r="AF339" s="19">
        <f t="shared" si="38"/>
        <v>326.96439701501</v>
      </c>
      <c r="AG339" s="19">
        <f t="shared" si="41"/>
        <v>227.5854206179427</v>
      </c>
      <c r="AH339" s="19">
        <f t="shared" si="39"/>
        <v>417.4653000000033</v>
      </c>
      <c r="AI339" s="19">
        <f t="shared" si="42"/>
        <v>189.8798793820606</v>
      </c>
      <c r="AJ339" s="20">
        <f t="shared" si="43"/>
        <v>54.516009023490305</v>
      </c>
    </row>
    <row r="340" spans="30:36" ht="12.75">
      <c r="AD340" s="18">
        <f t="shared" si="40"/>
        <v>0.6918114226001828</v>
      </c>
      <c r="AE340" s="19">
        <f t="shared" si="37"/>
        <v>39.53057500000031</v>
      </c>
      <c r="AF340" s="19">
        <f t="shared" si="38"/>
        <v>327.93750533945945</v>
      </c>
      <c r="AG340" s="19">
        <f t="shared" si="41"/>
        <v>226.87091209284648</v>
      </c>
      <c r="AH340" s="19">
        <f t="shared" si="39"/>
        <v>415.0710375000033</v>
      </c>
      <c r="AI340" s="19">
        <f t="shared" si="42"/>
        <v>188.2001254071568</v>
      </c>
      <c r="AJ340" s="20">
        <f t="shared" si="43"/>
        <v>54.65833353714656</v>
      </c>
    </row>
    <row r="341" spans="30:36" ht="12.75">
      <c r="AD341" s="18">
        <f t="shared" si="40"/>
        <v>0.68756718074374</v>
      </c>
      <c r="AE341" s="19">
        <f t="shared" si="37"/>
        <v>39.302550000000316</v>
      </c>
      <c r="AF341" s="19">
        <f t="shared" si="38"/>
        <v>328.9106136639088</v>
      </c>
      <c r="AG341" s="19">
        <f t="shared" si="41"/>
        <v>226.14814335358722</v>
      </c>
      <c r="AH341" s="19">
        <f t="shared" si="39"/>
        <v>412.6767750000033</v>
      </c>
      <c r="AI341" s="19">
        <f t="shared" si="42"/>
        <v>186.5286316464161</v>
      </c>
      <c r="AJ341" s="20">
        <f t="shared" si="43"/>
        <v>54.80030790528142</v>
      </c>
    </row>
    <row r="342" spans="30:36" ht="12.75">
      <c r="AD342" s="18">
        <f t="shared" si="40"/>
        <v>0.6833229388872972</v>
      </c>
      <c r="AE342" s="19">
        <f t="shared" si="37"/>
        <v>39.074525000000314</v>
      </c>
      <c r="AF342" s="19">
        <f t="shared" si="38"/>
        <v>329.88372198835833</v>
      </c>
      <c r="AG342" s="19">
        <f t="shared" si="41"/>
        <v>225.41711440016513</v>
      </c>
      <c r="AH342" s="19">
        <f t="shared" si="39"/>
        <v>410.2825125000033</v>
      </c>
      <c r="AI342" s="19">
        <f t="shared" si="42"/>
        <v>184.86539809983816</v>
      </c>
      <c r="AJ342" s="20">
        <f t="shared" si="43"/>
        <v>54.94192599792157</v>
      </c>
    </row>
    <row r="343" spans="30:36" ht="12.75">
      <c r="AD343" s="18">
        <f t="shared" si="40"/>
        <v>0.6790786970308544</v>
      </c>
      <c r="AE343" s="19">
        <f t="shared" si="37"/>
        <v>38.84650000000032</v>
      </c>
      <c r="AF343" s="19">
        <f t="shared" si="38"/>
        <v>330.8568303128077</v>
      </c>
      <c r="AG343" s="19">
        <f t="shared" si="41"/>
        <v>224.67782523257995</v>
      </c>
      <c r="AH343" s="19">
        <f t="shared" si="39"/>
        <v>407.8882500000033</v>
      </c>
      <c r="AI343" s="19">
        <f t="shared" si="42"/>
        <v>183.21042476742338</v>
      </c>
      <c r="AJ343" s="20">
        <f t="shared" si="43"/>
        <v>55.08318154116431</v>
      </c>
    </row>
    <row r="344" spans="30:36" ht="12.75">
      <c r="AD344" s="18">
        <f t="shared" si="40"/>
        <v>0.6748344551744117</v>
      </c>
      <c r="AE344" s="19">
        <f t="shared" si="37"/>
        <v>38.618475000000316</v>
      </c>
      <c r="AF344" s="19">
        <f t="shared" si="38"/>
        <v>331.82993863725716</v>
      </c>
      <c r="AG344" s="19">
        <f t="shared" si="41"/>
        <v>223.9302758508319</v>
      </c>
      <c r="AH344" s="19">
        <f t="shared" si="39"/>
        <v>405.4939875000033</v>
      </c>
      <c r="AI344" s="19">
        <f t="shared" si="42"/>
        <v>181.5637116491714</v>
      </c>
      <c r="AJ344" s="20">
        <f t="shared" si="43"/>
        <v>55.22406811292857</v>
      </c>
    </row>
    <row r="345" spans="30:36" ht="12.75">
      <c r="AD345" s="18">
        <f t="shared" si="40"/>
        <v>0.6705902133179689</v>
      </c>
      <c r="AE345" s="19">
        <f t="shared" si="37"/>
        <v>38.390450000000314</v>
      </c>
      <c r="AF345" s="19">
        <f t="shared" si="38"/>
        <v>332.8030469617066</v>
      </c>
      <c r="AG345" s="19">
        <f t="shared" si="41"/>
        <v>223.17446625492084</v>
      </c>
      <c r="AH345" s="19">
        <f t="shared" si="39"/>
        <v>403.0997250000033</v>
      </c>
      <c r="AI345" s="19">
        <f t="shared" si="42"/>
        <v>179.92525874508243</v>
      </c>
      <c r="AJ345" s="20">
        <f t="shared" si="43"/>
        <v>55.36457913855413</v>
      </c>
    </row>
    <row r="346" spans="30:36" ht="12.75">
      <c r="AD346" s="18">
        <f t="shared" si="40"/>
        <v>0.6663459714615261</v>
      </c>
      <c r="AE346" s="19">
        <f t="shared" si="37"/>
        <v>38.16242500000032</v>
      </c>
      <c r="AF346" s="19">
        <f t="shared" si="38"/>
        <v>333.77615528615604</v>
      </c>
      <c r="AG346" s="19">
        <f t="shared" si="41"/>
        <v>222.41039644484684</v>
      </c>
      <c r="AH346" s="19">
        <f t="shared" si="39"/>
        <v>400.70546250000336</v>
      </c>
      <c r="AI346" s="19">
        <f t="shared" si="42"/>
        <v>178.29506605515652</v>
      </c>
      <c r="AJ346" s="20">
        <f t="shared" si="43"/>
        <v>55.504707886243246</v>
      </c>
    </row>
    <row r="347" spans="30:36" ht="12.75">
      <c r="AD347" s="18">
        <f t="shared" si="40"/>
        <v>0.6621017296050833</v>
      </c>
      <c r="AE347" s="19">
        <f t="shared" si="37"/>
        <v>37.934400000000316</v>
      </c>
      <c r="AF347" s="19">
        <f t="shared" si="38"/>
        <v>334.7492636106055</v>
      </c>
      <c r="AG347" s="19">
        <f t="shared" si="41"/>
        <v>221.63806642060987</v>
      </c>
      <c r="AH347" s="19">
        <f t="shared" si="39"/>
        <v>398.31120000000334</v>
      </c>
      <c r="AI347" s="19">
        <f t="shared" si="42"/>
        <v>176.67313357939346</v>
      </c>
      <c r="AJ347" s="20">
        <f t="shared" si="43"/>
        <v>55.644447462338</v>
      </c>
    </row>
    <row r="348" spans="30:36" ht="12.75">
      <c r="AD348" s="18">
        <f t="shared" si="40"/>
        <v>0.6578574877486405</v>
      </c>
      <c r="AE348" s="19">
        <f t="shared" si="37"/>
        <v>37.70637500000032</v>
      </c>
      <c r="AF348" s="19">
        <f t="shared" si="38"/>
        <v>335.7223719350549</v>
      </c>
      <c r="AG348" s="19">
        <f t="shared" si="41"/>
        <v>220.85747618220992</v>
      </c>
      <c r="AH348" s="19">
        <f t="shared" si="39"/>
        <v>395.91693750000337</v>
      </c>
      <c r="AI348" s="19">
        <f t="shared" si="42"/>
        <v>175.05946131779345</v>
      </c>
      <c r="AJ348" s="20">
        <f t="shared" si="43"/>
        <v>55.78379080642591</v>
      </c>
    </row>
    <row r="349" spans="30:36" ht="12.75">
      <c r="AD349" s="18">
        <f t="shared" si="40"/>
        <v>0.6536132458921977</v>
      </c>
      <c r="AE349" s="19">
        <f t="shared" si="37"/>
        <v>37.47835000000032</v>
      </c>
      <c r="AF349" s="19">
        <f t="shared" si="38"/>
        <v>336.6954802595044</v>
      </c>
      <c r="AG349" s="19">
        <f t="shared" si="41"/>
        <v>220.06862572964704</v>
      </c>
      <c r="AH349" s="19">
        <f t="shared" si="39"/>
        <v>393.52267500000335</v>
      </c>
      <c r="AI349" s="19">
        <f t="shared" si="42"/>
        <v>173.4540492703563</v>
      </c>
      <c r="AJ349" s="20">
        <f t="shared" si="43"/>
        <v>55.922730686267364</v>
      </c>
    </row>
    <row r="350" spans="30:36" ht="12.75">
      <c r="AD350" s="18">
        <f t="shared" si="40"/>
        <v>0.6493690040357549</v>
      </c>
      <c r="AE350" s="19">
        <f t="shared" si="37"/>
        <v>37.25032500000032</v>
      </c>
      <c r="AF350" s="19">
        <f t="shared" si="38"/>
        <v>337.66858858395375</v>
      </c>
      <c r="AG350" s="19">
        <f t="shared" si="41"/>
        <v>219.27151506292114</v>
      </c>
      <c r="AH350" s="19">
        <f t="shared" si="39"/>
        <v>391.1284125000034</v>
      </c>
      <c r="AI350" s="19">
        <f t="shared" si="42"/>
        <v>171.85689743708224</v>
      </c>
      <c r="AJ350" s="20">
        <f t="shared" si="43"/>
        <v>56.061259692536204</v>
      </c>
    </row>
    <row r="351" spans="30:36" ht="12.75">
      <c r="AD351" s="18">
        <f t="shared" si="40"/>
        <v>0.6451247621793121</v>
      </c>
      <c r="AE351" s="19">
        <f t="shared" si="37"/>
        <v>37.02230000000032</v>
      </c>
      <c r="AF351" s="19">
        <f t="shared" si="38"/>
        <v>338.6416969084032</v>
      </c>
      <c r="AG351" s="19">
        <f t="shared" si="41"/>
        <v>218.46614418203234</v>
      </c>
      <c r="AH351" s="19">
        <f t="shared" si="39"/>
        <v>388.73415000000335</v>
      </c>
      <c r="AI351" s="19">
        <f t="shared" si="42"/>
        <v>170.26800581797102</v>
      </c>
      <c r="AJ351" s="20">
        <f t="shared" si="43"/>
        <v>56.199370233366544</v>
      </c>
    </row>
    <row r="352" spans="30:36" ht="12.75">
      <c r="AD352" s="18">
        <f t="shared" si="40"/>
        <v>0.6408805203228694</v>
      </c>
      <c r="AE352" s="19">
        <f t="shared" si="37"/>
        <v>36.794275000000326</v>
      </c>
      <c r="AF352" s="19">
        <f t="shared" si="38"/>
        <v>339.61480523285263</v>
      </c>
      <c r="AG352" s="19">
        <f t="shared" si="41"/>
        <v>217.65251308698052</v>
      </c>
      <c r="AH352" s="19">
        <f t="shared" si="39"/>
        <v>386.33988750000344</v>
      </c>
      <c r="AI352" s="19">
        <f t="shared" si="42"/>
        <v>168.68737441302292</v>
      </c>
      <c r="AJ352" s="20">
        <f t="shared" si="43"/>
        <v>56.33705452869621</v>
      </c>
    </row>
    <row r="353" spans="30:36" ht="12.75">
      <c r="AD353" s="18">
        <f t="shared" si="40"/>
        <v>0.6366362784664266</v>
      </c>
      <c r="AE353" s="19">
        <f t="shared" si="37"/>
        <v>36.56625000000032</v>
      </c>
      <c r="AF353" s="19">
        <f t="shared" si="38"/>
        <v>340.5879135573021</v>
      </c>
      <c r="AG353" s="19">
        <f t="shared" si="41"/>
        <v>216.8306217777658</v>
      </c>
      <c r="AH353" s="19">
        <f t="shared" si="39"/>
        <v>383.9456250000034</v>
      </c>
      <c r="AI353" s="19">
        <f t="shared" si="42"/>
        <v>167.11500322223762</v>
      </c>
      <c r="AJ353" s="20">
        <f t="shared" si="43"/>
        <v>56.474304604399094</v>
      </c>
    </row>
    <row r="354" spans="30:36" ht="12.75">
      <c r="AD354" s="18">
        <f t="shared" si="40"/>
        <v>0.6323920366099838</v>
      </c>
      <c r="AE354" s="19">
        <f t="shared" si="37"/>
        <v>36.33822500000033</v>
      </c>
      <c r="AF354" s="19">
        <f t="shared" si="38"/>
        <v>341.5610218817515</v>
      </c>
      <c r="AG354" s="19">
        <f t="shared" si="41"/>
        <v>216.00047025438806</v>
      </c>
      <c r="AH354" s="19">
        <f t="shared" si="39"/>
        <v>381.55136250000345</v>
      </c>
      <c r="AI354" s="19">
        <f t="shared" si="42"/>
        <v>165.5508922456154</v>
      </c>
      <c r="AJ354" s="20">
        <f t="shared" si="43"/>
        <v>56.6111122861961</v>
      </c>
    </row>
    <row r="355" spans="30:36" ht="12.75">
      <c r="AD355" s="18">
        <f t="shared" si="40"/>
        <v>0.628147794753541</v>
      </c>
      <c r="AE355" s="19">
        <f t="shared" si="37"/>
        <v>36.110200000000326</v>
      </c>
      <c r="AF355" s="19">
        <f t="shared" si="38"/>
        <v>342.534130206201</v>
      </c>
      <c r="AG355" s="19">
        <f t="shared" si="41"/>
        <v>215.16205851684742</v>
      </c>
      <c r="AH355" s="19">
        <f t="shared" si="39"/>
        <v>379.1571000000034</v>
      </c>
      <c r="AI355" s="19">
        <f t="shared" si="42"/>
        <v>163.995041483156</v>
      </c>
      <c r="AJ355" s="20">
        <f t="shared" si="43"/>
        <v>56.74746919333582</v>
      </c>
    </row>
    <row r="356" spans="30:36" ht="12.75">
      <c r="AD356" s="18">
        <f t="shared" si="40"/>
        <v>0.6239035528970982</v>
      </c>
      <c r="AE356" s="19">
        <f t="shared" si="37"/>
        <v>35.88217500000032</v>
      </c>
      <c r="AF356" s="19">
        <f t="shared" si="38"/>
        <v>343.5072385306504</v>
      </c>
      <c r="AG356" s="19">
        <f t="shared" si="41"/>
        <v>214.31538656514377</v>
      </c>
      <c r="AH356" s="19">
        <f t="shared" si="39"/>
        <v>376.7628375000034</v>
      </c>
      <c r="AI356" s="19">
        <f t="shared" si="42"/>
        <v>162.44745093485963</v>
      </c>
      <c r="AJ356" s="20">
        <f t="shared" si="43"/>
        <v>56.88336673203387</v>
      </c>
    </row>
    <row r="357" spans="30:36" ht="12.75">
      <c r="AD357" s="18">
        <f t="shared" si="40"/>
        <v>0.6196593110406554</v>
      </c>
      <c r="AE357" s="19">
        <f t="shared" si="37"/>
        <v>35.65415000000033</v>
      </c>
      <c r="AF357" s="19">
        <f t="shared" si="38"/>
        <v>344.4803468550998</v>
      </c>
      <c r="AG357" s="19">
        <f t="shared" si="41"/>
        <v>213.46045439927715</v>
      </c>
      <c r="AH357" s="19">
        <f t="shared" si="39"/>
        <v>374.36857500000343</v>
      </c>
      <c r="AI357" s="19">
        <f t="shared" si="42"/>
        <v>160.90812060072628</v>
      </c>
      <c r="AJ357" s="20">
        <f t="shared" si="43"/>
        <v>57.01879608866081</v>
      </c>
    </row>
    <row r="358" spans="30:36" ht="12.75">
      <c r="AD358" s="18">
        <f t="shared" si="40"/>
        <v>0.6154150691842126</v>
      </c>
      <c r="AE358" s="19">
        <f t="shared" si="37"/>
        <v>35.426125000000326</v>
      </c>
      <c r="AF358" s="19">
        <f t="shared" si="38"/>
        <v>345.4534551795493</v>
      </c>
      <c r="AG358" s="19">
        <f t="shared" si="41"/>
        <v>212.5972620192476</v>
      </c>
      <c r="AH358" s="19">
        <f t="shared" si="39"/>
        <v>371.9743125000034</v>
      </c>
      <c r="AI358" s="19">
        <f t="shared" si="42"/>
        <v>159.3770504807558</v>
      </c>
      <c r="AJ358" s="20">
        <f t="shared" si="43"/>
        <v>57.15374822266676</v>
      </c>
    </row>
    <row r="359" spans="30:36" ht="12.75">
      <c r="AD359" s="18">
        <f t="shared" si="40"/>
        <v>0.6111708273277698</v>
      </c>
      <c r="AE359" s="19">
        <f t="shared" si="37"/>
        <v>35.19810000000033</v>
      </c>
      <c r="AF359" s="19">
        <f t="shared" si="38"/>
        <v>346.4265635039987</v>
      </c>
      <c r="AG359" s="19">
        <f t="shared" si="41"/>
        <v>211.72580942505508</v>
      </c>
      <c r="AH359" s="19">
        <f t="shared" si="39"/>
        <v>369.5800500000035</v>
      </c>
      <c r="AI359" s="19">
        <f t="shared" si="42"/>
        <v>157.85424057494842</v>
      </c>
      <c r="AJ359" s="20">
        <f t="shared" si="43"/>
        <v>57.288213859231064</v>
      </c>
    </row>
    <row r="360" spans="30:36" ht="12.75">
      <c r="AD360" s="18">
        <f t="shared" si="40"/>
        <v>0.606926585471327</v>
      </c>
      <c r="AE360" s="19">
        <f t="shared" si="37"/>
        <v>34.97007500000033</v>
      </c>
      <c r="AF360" s="19">
        <f t="shared" si="38"/>
        <v>347.3996718284481</v>
      </c>
      <c r="AG360" s="19">
        <f t="shared" si="41"/>
        <v>210.84609661669958</v>
      </c>
      <c r="AH360" s="19">
        <f t="shared" si="39"/>
        <v>367.18578750000347</v>
      </c>
      <c r="AI360" s="19">
        <f t="shared" si="42"/>
        <v>156.3396908833039</v>
      </c>
      <c r="AJ360" s="20">
        <f t="shared" si="43"/>
        <v>57.42218348162444</v>
      </c>
    </row>
    <row r="361" spans="30:36" ht="12.75">
      <c r="AD361" s="18">
        <f t="shared" si="40"/>
        <v>0.6026823436148843</v>
      </c>
      <c r="AE361" s="19">
        <f t="shared" si="37"/>
        <v>34.74205000000033</v>
      </c>
      <c r="AF361" s="19">
        <f t="shared" si="38"/>
        <v>348.3727801528976</v>
      </c>
      <c r="AG361" s="19">
        <f t="shared" si="41"/>
        <v>209.95812359418116</v>
      </c>
      <c r="AH361" s="19">
        <f t="shared" si="39"/>
        <v>364.7915250000035</v>
      </c>
      <c r="AI361" s="19">
        <f t="shared" si="42"/>
        <v>154.83340140582234</v>
      </c>
      <c r="AJ361" s="20">
        <f t="shared" si="43"/>
        <v>57.55564732327023</v>
      </c>
    </row>
    <row r="362" spans="30:36" ht="12.75">
      <c r="AD362" s="18">
        <f t="shared" si="40"/>
        <v>0.5984381017584415</v>
      </c>
      <c r="AE362" s="19">
        <f t="shared" si="37"/>
        <v>34.51402500000033</v>
      </c>
      <c r="AF362" s="19">
        <f t="shared" si="38"/>
        <v>349.345888477347</v>
      </c>
      <c r="AG362" s="19">
        <f t="shared" si="41"/>
        <v>209.06189035749972</v>
      </c>
      <c r="AH362" s="19">
        <f t="shared" si="39"/>
        <v>362.3972625000035</v>
      </c>
      <c r="AI362" s="19">
        <f t="shared" si="42"/>
        <v>153.33537214250376</v>
      </c>
      <c r="AJ362" s="20">
        <f t="shared" si="43"/>
        <v>57.68859535949108</v>
      </c>
    </row>
    <row r="363" spans="30:36" ht="12.75">
      <c r="AD363" s="18">
        <f t="shared" si="40"/>
        <v>0.5941938599019987</v>
      </c>
      <c r="AE363" s="19">
        <f t="shared" si="37"/>
        <v>34.286000000000335</v>
      </c>
      <c r="AF363" s="19">
        <f t="shared" si="38"/>
        <v>350.3189968017964</v>
      </c>
      <c r="AG363" s="19">
        <f t="shared" si="41"/>
        <v>208.15739690665535</v>
      </c>
      <c r="AH363" s="19">
        <f t="shared" si="39"/>
        <v>360.0030000000035</v>
      </c>
      <c r="AI363" s="19">
        <f t="shared" si="42"/>
        <v>151.84560309334816</v>
      </c>
      <c r="AJ363" s="20">
        <f t="shared" si="43"/>
        <v>57.821017298926215</v>
      </c>
    </row>
    <row r="364" spans="30:36" ht="12.75">
      <c r="AD364" s="18">
        <f t="shared" si="40"/>
        <v>0.5899496180455559</v>
      </c>
      <c r="AE364" s="19">
        <f t="shared" si="37"/>
        <v>34.05797500000033</v>
      </c>
      <c r="AF364" s="19">
        <f t="shared" si="38"/>
        <v>351.2921051262459</v>
      </c>
      <c r="AG364" s="19">
        <f t="shared" si="41"/>
        <v>207.24464324164802</v>
      </c>
      <c r="AH364" s="19">
        <f t="shared" si="39"/>
        <v>357.6087375000035</v>
      </c>
      <c r="AI364" s="19">
        <f t="shared" si="42"/>
        <v>150.36409425835546</v>
      </c>
      <c r="AJ364" s="20">
        <f t="shared" si="43"/>
        <v>57.952902574603904</v>
      </c>
    </row>
    <row r="365" spans="30:36" ht="12.75">
      <c r="AD365" s="18">
        <f t="shared" si="40"/>
        <v>0.5857053761891131</v>
      </c>
      <c r="AE365" s="19">
        <f t="shared" si="37"/>
        <v>33.82995000000034</v>
      </c>
      <c r="AF365" s="19">
        <f t="shared" si="38"/>
        <v>352.2652134506953</v>
      </c>
      <c r="AG365" s="19">
        <f t="shared" si="41"/>
        <v>206.3236293624777</v>
      </c>
      <c r="AH365" s="19">
        <f t="shared" si="39"/>
        <v>355.2144750000035</v>
      </c>
      <c r="AI365" s="19">
        <f t="shared" si="42"/>
        <v>148.8908456375258</v>
      </c>
      <c r="AJ365" s="20">
        <f t="shared" si="43"/>
        <v>58.08424033465294</v>
      </c>
    </row>
    <row r="366" spans="30:36" ht="12.75">
      <c r="AD366" s="18">
        <f t="shared" si="40"/>
        <v>0.5814611343326703</v>
      </c>
      <c r="AE366" s="19">
        <f t="shared" si="37"/>
        <v>33.601925000000335</v>
      </c>
      <c r="AF366" s="19">
        <f t="shared" si="38"/>
        <v>353.2383217751447</v>
      </c>
      <c r="AG366" s="19">
        <f t="shared" si="41"/>
        <v>205.39435526914443</v>
      </c>
      <c r="AH366" s="19">
        <f t="shared" si="39"/>
        <v>352.82021250000355</v>
      </c>
      <c r="AI366" s="19">
        <f t="shared" si="42"/>
        <v>147.42585723085912</v>
      </c>
      <c r="AJ366" s="20">
        <f t="shared" si="43"/>
        <v>58.21501943263593</v>
      </c>
    </row>
    <row r="367" spans="30:36" ht="12.75">
      <c r="AD367" s="18">
        <f t="shared" si="40"/>
        <v>0.5772168924762275</v>
      </c>
      <c r="AE367" s="19">
        <f t="shared" si="37"/>
        <v>33.37390000000033</v>
      </c>
      <c r="AF367" s="19">
        <f t="shared" si="38"/>
        <v>354.21143009959417</v>
      </c>
      <c r="AG367" s="19">
        <f t="shared" si="41"/>
        <v>204.45682096164822</v>
      </c>
      <c r="AH367" s="19">
        <f t="shared" si="39"/>
        <v>350.42595000000347</v>
      </c>
      <c r="AI367" s="19">
        <f t="shared" si="42"/>
        <v>145.96912903835525</v>
      </c>
      <c r="AJ367" s="20">
        <f t="shared" si="43"/>
        <v>58.34522841748626</v>
      </c>
    </row>
    <row r="368" spans="30:36" ht="12.75">
      <c r="AD368" s="18">
        <f t="shared" si="40"/>
        <v>0.5729726506197848</v>
      </c>
      <c r="AE368" s="19">
        <f t="shared" si="37"/>
        <v>33.14587500000034</v>
      </c>
      <c r="AF368" s="19">
        <f t="shared" si="38"/>
        <v>355.1845384240436</v>
      </c>
      <c r="AG368" s="19">
        <f t="shared" si="41"/>
        <v>203.51102643998902</v>
      </c>
      <c r="AH368" s="19">
        <f t="shared" si="39"/>
        <v>348.03168750000356</v>
      </c>
      <c r="AI368" s="19">
        <f t="shared" si="42"/>
        <v>144.52066106001453</v>
      </c>
      <c r="AJ368" s="20">
        <f t="shared" si="43"/>
        <v>58.474855523029625</v>
      </c>
    </row>
    <row r="369" spans="30:36" ht="12.75">
      <c r="AD369" s="18">
        <f t="shared" si="40"/>
        <v>0.568728408763342</v>
      </c>
      <c r="AE369" s="19">
        <f t="shared" si="37"/>
        <v>32.917850000000335</v>
      </c>
      <c r="AF369" s="19">
        <f t="shared" si="38"/>
        <v>356.157646748493</v>
      </c>
      <c r="AG369" s="19">
        <f t="shared" si="41"/>
        <v>202.55697170416687</v>
      </c>
      <c r="AH369" s="19">
        <f t="shared" si="39"/>
        <v>345.63742500000353</v>
      </c>
      <c r="AI369" s="19">
        <f t="shared" si="42"/>
        <v>143.08045329583666</v>
      </c>
      <c r="AJ369" s="20">
        <f t="shared" si="43"/>
        <v>58.60388865707028</v>
      </c>
    </row>
    <row r="370" spans="30:36" ht="12.75">
      <c r="AD370" s="18">
        <f t="shared" si="40"/>
        <v>0.5644841669068992</v>
      </c>
      <c r="AE370" s="19">
        <f t="shared" si="37"/>
        <v>32.68982500000034</v>
      </c>
      <c r="AF370" s="19">
        <f t="shared" si="38"/>
        <v>357.13075507294246</v>
      </c>
      <c r="AG370" s="19">
        <f t="shared" si="41"/>
        <v>201.59465675418178</v>
      </c>
      <c r="AH370" s="19">
        <f t="shared" si="39"/>
        <v>343.24316250000356</v>
      </c>
      <c r="AI370" s="19">
        <f t="shared" si="42"/>
        <v>141.64850574582178</v>
      </c>
      <c r="AJ370" s="20">
        <f t="shared" si="43"/>
        <v>58.73231539002024</v>
      </c>
    </row>
    <row r="371" spans="30:36" ht="12.75">
      <c r="AD371" s="18">
        <f t="shared" si="40"/>
        <v>0.5602399250504564</v>
      </c>
      <c r="AE371" s="19">
        <f t="shared" si="37"/>
        <v>32.46180000000034</v>
      </c>
      <c r="AF371" s="19">
        <f t="shared" si="38"/>
        <v>358.1038633973919</v>
      </c>
      <c r="AG371" s="19">
        <f t="shared" si="41"/>
        <v>200.6240815900337</v>
      </c>
      <c r="AH371" s="19">
        <f t="shared" si="39"/>
        <v>340.84890000000354</v>
      </c>
      <c r="AI371" s="19">
        <f t="shared" si="42"/>
        <v>140.22481840996983</v>
      </c>
      <c r="AJ371" s="20">
        <f t="shared" si="43"/>
        <v>58.86012294304943</v>
      </c>
    </row>
    <row r="372" spans="30:36" ht="12.75">
      <c r="AD372" s="18">
        <f t="shared" si="40"/>
        <v>0.5559956831940136</v>
      </c>
      <c r="AE372" s="19">
        <f t="shared" si="37"/>
        <v>32.23377500000034</v>
      </c>
      <c r="AF372" s="19">
        <f t="shared" si="38"/>
        <v>359.07697172184135</v>
      </c>
      <c r="AG372" s="19">
        <f t="shared" si="41"/>
        <v>199.64524621172268</v>
      </c>
      <c r="AH372" s="19">
        <f t="shared" si="39"/>
        <v>338.45463750000357</v>
      </c>
      <c r="AI372" s="19">
        <f t="shared" si="42"/>
        <v>138.8093912882809</v>
      </c>
      <c r="AJ372" s="20">
        <f t="shared" si="43"/>
        <v>58.9872981757328</v>
      </c>
    </row>
    <row r="373" spans="30:36" ht="12.75">
      <c r="AD373" s="18">
        <f t="shared" si="40"/>
        <v>0.5517514413375708</v>
      </c>
      <c r="AE373" s="19">
        <f t="shared" si="37"/>
        <v>32.00575000000034</v>
      </c>
      <c r="AF373" s="19">
        <f t="shared" si="38"/>
        <v>360.05008004629076</v>
      </c>
      <c r="AG373" s="19">
        <f t="shared" si="41"/>
        <v>198.65815061924866</v>
      </c>
      <c r="AH373" s="19">
        <f t="shared" si="39"/>
        <v>336.06037500000355</v>
      </c>
      <c r="AI373" s="19">
        <f t="shared" si="42"/>
        <v>137.4022243807549</v>
      </c>
      <c r="AJ373" s="20">
        <f t="shared" si="43"/>
        <v>59.11382757316942</v>
      </c>
    </row>
    <row r="374" spans="30:36" ht="12.75">
      <c r="AD374" s="18">
        <f t="shared" si="40"/>
        <v>0.547507199481128</v>
      </c>
      <c r="AE374" s="19">
        <f t="shared" si="37"/>
        <v>31.77772500000034</v>
      </c>
      <c r="AF374" s="19">
        <f t="shared" si="38"/>
        <v>361.02318837074023</v>
      </c>
      <c r="AG374" s="19">
        <f t="shared" si="41"/>
        <v>197.66279481261174</v>
      </c>
      <c r="AH374" s="19">
        <f t="shared" si="39"/>
        <v>333.6661125000036</v>
      </c>
      <c r="AI374" s="19">
        <f t="shared" si="42"/>
        <v>136.00331768739184</v>
      </c>
      <c r="AJ374" s="20">
        <f t="shared" si="43"/>
        <v>59.23969723254699</v>
      </c>
    </row>
    <row r="375" spans="30:36" ht="12.75">
      <c r="AD375" s="18">
        <f t="shared" si="40"/>
        <v>0.5432629576246852</v>
      </c>
      <c r="AE375" s="19">
        <f t="shared" si="37"/>
        <v>31.549700000000342</v>
      </c>
      <c r="AF375" s="19">
        <f t="shared" si="38"/>
        <v>361.99629669518964</v>
      </c>
      <c r="AG375" s="19">
        <f t="shared" si="41"/>
        <v>196.6591787918118</v>
      </c>
      <c r="AH375" s="19">
        <f t="shared" si="39"/>
        <v>331.2718500000036</v>
      </c>
      <c r="AI375" s="19">
        <f t="shared" si="42"/>
        <v>134.6126712081918</v>
      </c>
      <c r="AJ375" s="20">
        <f t="shared" si="43"/>
        <v>59.36489284912366</v>
      </c>
    </row>
    <row r="376" spans="30:36" ht="12.75">
      <c r="AD376" s="18">
        <f t="shared" si="40"/>
        <v>0.5390187157682425</v>
      </c>
      <c r="AE376" s="19">
        <f t="shared" si="37"/>
        <v>31.321675000000344</v>
      </c>
      <c r="AF376" s="19">
        <f t="shared" si="38"/>
        <v>362.9694050196391</v>
      </c>
      <c r="AG376" s="19">
        <f t="shared" si="41"/>
        <v>195.64730255684893</v>
      </c>
      <c r="AH376" s="19">
        <f t="shared" si="39"/>
        <v>328.8775875000036</v>
      </c>
      <c r="AI376" s="19">
        <f t="shared" si="42"/>
        <v>133.23028494315466</v>
      </c>
      <c r="AJ376" s="20">
        <f t="shared" si="43"/>
        <v>59.48939970159772</v>
      </c>
    </row>
    <row r="377" spans="30:36" ht="12.75">
      <c r="AD377" s="18">
        <f t="shared" si="40"/>
        <v>0.5347744739117997</v>
      </c>
      <c r="AE377" s="19">
        <f t="shared" si="37"/>
        <v>31.093650000000345</v>
      </c>
      <c r="AF377" s="19">
        <f t="shared" si="38"/>
        <v>363.94251334408847</v>
      </c>
      <c r="AG377" s="19">
        <f t="shared" si="41"/>
        <v>194.62716610772304</v>
      </c>
      <c r="AH377" s="19">
        <f t="shared" si="39"/>
        <v>326.4833250000036</v>
      </c>
      <c r="AI377" s="19">
        <f t="shared" si="42"/>
        <v>131.85615889228058</v>
      </c>
      <c r="AJ377" s="20">
        <f t="shared" si="43"/>
        <v>59.61320263683325</v>
      </c>
    </row>
    <row r="378" spans="30:36" ht="12.75">
      <c r="AD378" s="18">
        <f t="shared" si="40"/>
        <v>0.5305302320553569</v>
      </c>
      <c r="AE378" s="19">
        <f t="shared" si="37"/>
        <v>30.865625000000346</v>
      </c>
      <c r="AF378" s="19">
        <f t="shared" si="38"/>
        <v>364.91562166853794</v>
      </c>
      <c r="AG378" s="19">
        <f t="shared" si="41"/>
        <v>193.59876944443425</v>
      </c>
      <c r="AH378" s="19">
        <f t="shared" si="39"/>
        <v>324.08906250000365</v>
      </c>
      <c r="AI378" s="19">
        <f t="shared" si="42"/>
        <v>130.4902930555694</v>
      </c>
      <c r="AJ378" s="20">
        <f t="shared" si="43"/>
        <v>59.73628605390905</v>
      </c>
    </row>
    <row r="379" spans="30:36" ht="12.75">
      <c r="AD379" s="18">
        <f t="shared" si="40"/>
        <v>0.5262859901989141</v>
      </c>
      <c r="AE379" s="19">
        <f t="shared" si="37"/>
        <v>30.637600000000347</v>
      </c>
      <c r="AF379" s="19">
        <f t="shared" si="38"/>
        <v>365.8887299929874</v>
      </c>
      <c r="AG379" s="19">
        <f t="shared" si="41"/>
        <v>192.5621125669825</v>
      </c>
      <c r="AH379" s="19">
        <f t="shared" si="39"/>
        <v>321.6948000000036</v>
      </c>
      <c r="AI379" s="19">
        <f t="shared" si="42"/>
        <v>129.13268743302112</v>
      </c>
      <c r="AJ379" s="20">
        <f t="shared" si="43"/>
        <v>59.85863388745493</v>
      </c>
    </row>
    <row r="380" spans="30:36" ht="12.75">
      <c r="AD380" s="18">
        <f t="shared" si="40"/>
        <v>0.5220417483424713</v>
      </c>
      <c r="AE380" s="19">
        <f t="shared" si="37"/>
        <v>30.40957500000035</v>
      </c>
      <c r="AF380" s="19">
        <f t="shared" si="38"/>
        <v>366.8618383174368</v>
      </c>
      <c r="AG380" s="19">
        <f t="shared" si="41"/>
        <v>191.51719547536774</v>
      </c>
      <c r="AH380" s="19">
        <f t="shared" si="39"/>
        <v>319.30053750000366</v>
      </c>
      <c r="AI380" s="19">
        <f t="shared" si="42"/>
        <v>127.78334202463591</v>
      </c>
      <c r="AJ380" s="20">
        <f t="shared" si="43"/>
        <v>59.98022959023849</v>
      </c>
    </row>
    <row r="381" spans="30:36" ht="12.75">
      <c r="AD381" s="18">
        <f t="shared" si="40"/>
        <v>0.5177975064860285</v>
      </c>
      <c r="AE381" s="19">
        <f t="shared" si="37"/>
        <v>30.18155000000035</v>
      </c>
      <c r="AF381" s="19">
        <f t="shared" si="38"/>
        <v>367.83494664188623</v>
      </c>
      <c r="AG381" s="19">
        <f t="shared" si="41"/>
        <v>190.46401816959005</v>
      </c>
      <c r="AH381" s="19">
        <f t="shared" si="39"/>
        <v>316.9062750000037</v>
      </c>
      <c r="AI381" s="19">
        <f t="shared" si="42"/>
        <v>126.44225683041364</v>
      </c>
      <c r="AJ381" s="20">
        <f t="shared" si="43"/>
        <v>60.101056114962645</v>
      </c>
    </row>
    <row r="382" spans="30:36" ht="12.75">
      <c r="AD382" s="18">
        <f t="shared" si="40"/>
        <v>0.5135532646295857</v>
      </c>
      <c r="AE382" s="19">
        <f t="shared" si="37"/>
        <v>29.95352500000035</v>
      </c>
      <c r="AF382" s="19">
        <f t="shared" si="38"/>
        <v>368.8080549663357</v>
      </c>
      <c r="AG382" s="19">
        <f t="shared" si="41"/>
        <v>189.4025806496494</v>
      </c>
      <c r="AH382" s="19">
        <f t="shared" si="39"/>
        <v>314.51201250000366</v>
      </c>
      <c r="AI382" s="19">
        <f t="shared" si="42"/>
        <v>125.10943185035427</v>
      </c>
      <c r="AJ382" s="20">
        <f t="shared" si="43"/>
        <v>60.2210958952314</v>
      </c>
    </row>
    <row r="383" spans="30:36" ht="12.75">
      <c r="AD383" s="18">
        <f t="shared" si="40"/>
        <v>0.5093090227731429</v>
      </c>
      <c r="AE383" s="19">
        <f t="shared" si="37"/>
        <v>29.725500000000352</v>
      </c>
      <c r="AF383" s="19">
        <f t="shared" si="38"/>
        <v>369.7811632907851</v>
      </c>
      <c r="AG383" s="19">
        <f t="shared" si="41"/>
        <v>188.33288291554575</v>
      </c>
      <c r="AH383" s="19">
        <f t="shared" si="39"/>
        <v>312.1177500000037</v>
      </c>
      <c r="AI383" s="19">
        <f t="shared" si="42"/>
        <v>123.78486708445794</v>
      </c>
      <c r="AJ383" s="20">
        <f t="shared" si="43"/>
        <v>60.34033082563985</v>
      </c>
    </row>
    <row r="384" spans="30:36" ht="12.75">
      <c r="AD384" s="18">
        <f t="shared" si="40"/>
        <v>0.5050647809167002</v>
      </c>
      <c r="AE384" s="19">
        <f t="shared" si="37"/>
        <v>29.497475000000353</v>
      </c>
      <c r="AF384" s="19">
        <f t="shared" si="38"/>
        <v>370.75427161523453</v>
      </c>
      <c r="AG384" s="19">
        <f t="shared" si="41"/>
        <v>187.25492496727918</v>
      </c>
      <c r="AH384" s="19">
        <f t="shared" si="39"/>
        <v>309.7234875000037</v>
      </c>
      <c r="AI384" s="19">
        <f t="shared" si="42"/>
        <v>122.46856253272455</v>
      </c>
      <c r="AJ384" s="20">
        <f t="shared" si="43"/>
        <v>60.45874224094061</v>
      </c>
    </row>
    <row r="385" spans="30:36" ht="12.75">
      <c r="AD385" s="18">
        <f t="shared" si="40"/>
        <v>0.5008205390602574</v>
      </c>
      <c r="AE385" s="19">
        <f t="shared" si="37"/>
        <v>29.26945000000035</v>
      </c>
      <c r="AF385" s="19">
        <f t="shared" si="38"/>
        <v>371.727379939684</v>
      </c>
      <c r="AG385" s="19">
        <f t="shared" si="41"/>
        <v>186.16870680484965</v>
      </c>
      <c r="AH385" s="19">
        <f t="shared" si="39"/>
        <v>307.3292250000037</v>
      </c>
      <c r="AI385" s="19">
        <f t="shared" si="42"/>
        <v>121.16051819515405</v>
      </c>
      <c r="AJ385" s="20">
        <f t="shared" si="43"/>
        <v>60.57631089423644</v>
      </c>
    </row>
    <row r="386" spans="30:36" ht="12.75">
      <c r="AD386" s="18">
        <f t="shared" si="40"/>
        <v>0.4965762972038146</v>
      </c>
      <c r="AE386" s="19">
        <f t="shared" si="37"/>
        <v>29.041425000000352</v>
      </c>
      <c r="AF386" s="19">
        <f t="shared" si="38"/>
        <v>372.7004882641334</v>
      </c>
      <c r="AG386" s="19">
        <f t="shared" si="41"/>
        <v>185.07422842825713</v>
      </c>
      <c r="AH386" s="19">
        <f t="shared" si="39"/>
        <v>304.9349625000037</v>
      </c>
      <c r="AI386" s="19">
        <f t="shared" si="42"/>
        <v>119.86073407174655</v>
      </c>
      <c r="AJ386" s="20">
        <f t="shared" si="43"/>
        <v>60.69301693414539</v>
      </c>
    </row>
    <row r="387" spans="30:36" ht="12.75">
      <c r="AD387" s="18">
        <f t="shared" si="40"/>
        <v>0.4923320553473718</v>
      </c>
      <c r="AE387" s="19">
        <f aca="true" t="shared" si="44" ref="AE387:AE450">(AD387+$AC$3)/$AA$3</f>
        <v>28.813400000000353</v>
      </c>
      <c r="AF387" s="19">
        <f aca="true" t="shared" si="45" ref="AF387:AF450">($N$13-AE387*$Z$3)/$AB$3</f>
        <v>373.6735965885829</v>
      </c>
      <c r="AG387" s="19">
        <f t="shared" si="41"/>
        <v>183.97148983750168</v>
      </c>
      <c r="AH387" s="19">
        <f t="shared" si="39"/>
        <v>302.5407000000037</v>
      </c>
      <c r="AI387" s="19">
        <f t="shared" si="42"/>
        <v>118.56921016250203</v>
      </c>
      <c r="AJ387" s="20">
        <f t="shared" si="43"/>
        <v>60.80883988088195</v>
      </c>
    </row>
    <row r="388" spans="30:36" ht="12.75">
      <c r="AD388" s="18">
        <f t="shared" si="40"/>
        <v>0.488087813490929</v>
      </c>
      <c r="AE388" s="19">
        <f t="shared" si="44"/>
        <v>28.585375000000354</v>
      </c>
      <c r="AF388" s="19">
        <f t="shared" si="45"/>
        <v>374.6467049130323</v>
      </c>
      <c r="AG388" s="19">
        <f t="shared" si="41"/>
        <v>182.8604910325832</v>
      </c>
      <c r="AH388" s="19">
        <f aca="true" t="shared" si="46" ref="AH388:AH451">AE388*$N$13</f>
        <v>300.14643750000374</v>
      </c>
      <c r="AI388" s="19">
        <f t="shared" si="42"/>
        <v>117.28594646742053</v>
      </c>
      <c r="AJ388" s="20">
        <f t="shared" si="43"/>
        <v>60.9237586011931</v>
      </c>
    </row>
    <row r="389" spans="30:36" ht="12.75">
      <c r="AD389" s="18">
        <f aca="true" t="shared" si="47" ref="AD389:AD452">AD388-$V$7/500</f>
        <v>0.4838435716344862</v>
      </c>
      <c r="AE389" s="19">
        <f t="shared" si="44"/>
        <v>28.357350000000356</v>
      </c>
      <c r="AF389" s="19">
        <f t="shared" si="45"/>
        <v>375.61981323748176</v>
      </c>
      <c r="AG389" s="19">
        <f aca="true" t="shared" si="48" ref="AG389:AG452">AF389*AD389</f>
        <v>181.74123201350184</v>
      </c>
      <c r="AH389" s="19">
        <f t="shared" si="46"/>
        <v>297.7521750000037</v>
      </c>
      <c r="AI389" s="19">
        <f aca="true" t="shared" si="49" ref="AI389:AI452">AH389-AG389</f>
        <v>116.01094298650187</v>
      </c>
      <c r="AJ389" s="20">
        <f aca="true" t="shared" si="50" ref="AJ389:AJ452">AG389/AH389*100</f>
        <v>61.037751282085374</v>
      </c>
    </row>
    <row r="390" spans="30:36" ht="12.75">
      <c r="AD390" s="18">
        <f t="shared" si="47"/>
        <v>0.4795993297780434</v>
      </c>
      <c r="AE390" s="19">
        <f t="shared" si="44"/>
        <v>28.129325000000357</v>
      </c>
      <c r="AF390" s="19">
        <f t="shared" si="45"/>
        <v>376.5929215619311</v>
      </c>
      <c r="AG390" s="19">
        <f t="shared" si="48"/>
        <v>180.61371278025746</v>
      </c>
      <c r="AH390" s="19">
        <f t="shared" si="46"/>
        <v>295.35791250000375</v>
      </c>
      <c r="AI390" s="19">
        <f t="shared" si="49"/>
        <v>114.74419971974629</v>
      </c>
      <c r="AJ390" s="20">
        <f t="shared" si="50"/>
        <v>61.150795403273705</v>
      </c>
    </row>
    <row r="391" spans="30:36" ht="12.75">
      <c r="AD391" s="18">
        <f t="shared" si="47"/>
        <v>0.47535508792160064</v>
      </c>
      <c r="AE391" s="19">
        <f t="shared" si="44"/>
        <v>27.901300000000358</v>
      </c>
      <c r="AF391" s="19">
        <f t="shared" si="45"/>
        <v>377.5660298863806</v>
      </c>
      <c r="AG391" s="19">
        <f t="shared" si="48"/>
        <v>179.47793333285014</v>
      </c>
      <c r="AH391" s="19">
        <f t="shared" si="46"/>
        <v>292.9636500000038</v>
      </c>
      <c r="AI391" s="19">
        <f t="shared" si="49"/>
        <v>113.48571666715364</v>
      </c>
      <c r="AJ391" s="20">
        <f t="shared" si="50"/>
        <v>61.26286770827979</v>
      </c>
    </row>
    <row r="392" spans="30:36" ht="12.75">
      <c r="AD392" s="18">
        <f t="shared" si="47"/>
        <v>0.47111084606515785</v>
      </c>
      <c r="AE392" s="19">
        <f t="shared" si="44"/>
        <v>27.67327500000036</v>
      </c>
      <c r="AF392" s="19">
        <f t="shared" si="45"/>
        <v>378.53913821083</v>
      </c>
      <c r="AG392" s="19">
        <f t="shared" si="48"/>
        <v>178.33389367127984</v>
      </c>
      <c r="AH392" s="19">
        <f t="shared" si="46"/>
        <v>290.56938750000376</v>
      </c>
      <c r="AI392" s="19">
        <f t="shared" si="49"/>
        <v>112.23549382872392</v>
      </c>
      <c r="AJ392" s="20">
        <f t="shared" si="50"/>
        <v>61.37394417410111</v>
      </c>
    </row>
    <row r="393" spans="30:36" ht="12.75">
      <c r="AD393" s="18">
        <f t="shared" si="47"/>
        <v>0.46686660420871506</v>
      </c>
      <c r="AE393" s="19">
        <f t="shared" si="44"/>
        <v>27.44525000000036</v>
      </c>
      <c r="AF393" s="19">
        <f t="shared" si="45"/>
        <v>379.5122465352795</v>
      </c>
      <c r="AG393" s="19">
        <f t="shared" si="48"/>
        <v>177.1815937955466</v>
      </c>
      <c r="AH393" s="19">
        <f t="shared" si="46"/>
        <v>288.1751250000038</v>
      </c>
      <c r="AI393" s="19">
        <f t="shared" si="49"/>
        <v>110.99353120445718</v>
      </c>
      <c r="AJ393" s="20">
        <f t="shared" si="50"/>
        <v>61.4839999793682</v>
      </c>
    </row>
    <row r="394" spans="30:36" ht="12.75">
      <c r="AD394" s="18">
        <f t="shared" si="47"/>
        <v>0.4626223623522723</v>
      </c>
      <c r="AE394" s="19">
        <f t="shared" si="44"/>
        <v>27.21722500000036</v>
      </c>
      <c r="AF394" s="19">
        <f t="shared" si="45"/>
        <v>380.4853548597289</v>
      </c>
      <c r="AG394" s="19">
        <f t="shared" si="48"/>
        <v>176.0210337056504</v>
      </c>
      <c r="AH394" s="19">
        <f t="shared" si="46"/>
        <v>285.7808625000038</v>
      </c>
      <c r="AI394" s="19">
        <f t="shared" si="49"/>
        <v>109.75982879435341</v>
      </c>
      <c r="AJ394" s="20">
        <f t="shared" si="50"/>
        <v>61.59300947090117</v>
      </c>
    </row>
    <row r="395" spans="30:36" ht="12.75">
      <c r="AD395" s="18">
        <f t="shared" si="47"/>
        <v>0.4583781204958295</v>
      </c>
      <c r="AE395" s="19">
        <f t="shared" si="44"/>
        <v>26.989200000000363</v>
      </c>
      <c r="AF395" s="19">
        <f t="shared" si="45"/>
        <v>381.45846318417836</v>
      </c>
      <c r="AG395" s="19">
        <f t="shared" si="48"/>
        <v>174.85221340159126</v>
      </c>
      <c r="AH395" s="19">
        <f t="shared" si="46"/>
        <v>283.3866000000038</v>
      </c>
      <c r="AI395" s="19">
        <f t="shared" si="49"/>
        <v>108.53438659841254</v>
      </c>
      <c r="AJ395" s="20">
        <f t="shared" si="50"/>
        <v>61.700946128570976</v>
      </c>
    </row>
    <row r="396" spans="30:36" ht="12.75">
      <c r="AD396" s="18">
        <f t="shared" si="47"/>
        <v>0.4541338786393867</v>
      </c>
      <c r="AE396" s="19">
        <f t="shared" si="44"/>
        <v>26.76117500000036</v>
      </c>
      <c r="AF396" s="19">
        <f t="shared" si="45"/>
        <v>382.4315715086277</v>
      </c>
      <c r="AG396" s="19">
        <f t="shared" si="48"/>
        <v>173.6751328833691</v>
      </c>
      <c r="AH396" s="19">
        <f t="shared" si="46"/>
        <v>280.99233750000377</v>
      </c>
      <c r="AI396" s="19">
        <f t="shared" si="49"/>
        <v>107.31720461663468</v>
      </c>
      <c r="AJ396" s="20">
        <f t="shared" si="50"/>
        <v>61.80778252836405</v>
      </c>
    </row>
    <row r="397" spans="30:36" ht="12.75">
      <c r="AD397" s="18">
        <f t="shared" si="47"/>
        <v>0.4498896367829439</v>
      </c>
      <c r="AE397" s="19">
        <f t="shared" si="44"/>
        <v>26.53315000000036</v>
      </c>
      <c r="AF397" s="19">
        <f t="shared" si="45"/>
        <v>383.40467983307724</v>
      </c>
      <c r="AG397" s="19">
        <f t="shared" si="48"/>
        <v>172.48979215098402</v>
      </c>
      <c r="AH397" s="19">
        <f t="shared" si="46"/>
        <v>278.5980750000038</v>
      </c>
      <c r="AI397" s="19">
        <f t="shared" si="49"/>
        <v>106.10828284901979</v>
      </c>
      <c r="AJ397" s="20">
        <f t="shared" si="50"/>
        <v>61.913490303542716</v>
      </c>
    </row>
    <row r="398" spans="30:36" ht="12.75">
      <c r="AD398" s="18">
        <f t="shared" si="47"/>
        <v>0.4456453949265011</v>
      </c>
      <c r="AE398" s="19">
        <f t="shared" si="44"/>
        <v>26.30512500000036</v>
      </c>
      <c r="AF398" s="19">
        <f t="shared" si="45"/>
        <v>384.3777881575267</v>
      </c>
      <c r="AG398" s="19">
        <f t="shared" si="48"/>
        <v>171.29619120443598</v>
      </c>
      <c r="AH398" s="19">
        <f t="shared" si="46"/>
        <v>276.2038125000038</v>
      </c>
      <c r="AI398" s="19">
        <f t="shared" si="49"/>
        <v>104.9076212955678</v>
      </c>
      <c r="AJ398" s="20">
        <f t="shared" si="50"/>
        <v>62.01804010378519</v>
      </c>
    </row>
    <row r="399" spans="30:36" ht="12.75">
      <c r="AD399" s="18">
        <f t="shared" si="47"/>
        <v>0.44140115307005834</v>
      </c>
      <c r="AE399" s="19">
        <f t="shared" si="44"/>
        <v>26.07710000000036</v>
      </c>
      <c r="AF399" s="19">
        <f t="shared" si="45"/>
        <v>385.35089648197606</v>
      </c>
      <c r="AG399" s="19">
        <f t="shared" si="48"/>
        <v>170.0943300437249</v>
      </c>
      <c r="AH399" s="19">
        <f t="shared" si="46"/>
        <v>273.8095500000038</v>
      </c>
      <c r="AI399" s="19">
        <f t="shared" si="49"/>
        <v>103.7152199562789</v>
      </c>
      <c r="AJ399" s="20">
        <f t="shared" si="50"/>
        <v>62.121401552182</v>
      </c>
    </row>
    <row r="400" spans="30:36" ht="12.75">
      <c r="AD400" s="18">
        <f t="shared" si="47"/>
        <v>0.43715691121361555</v>
      </c>
      <c r="AE400" s="19">
        <f t="shared" si="44"/>
        <v>25.84907500000036</v>
      </c>
      <c r="AF400" s="19">
        <f t="shared" si="45"/>
        <v>386.32400480642553</v>
      </c>
      <c r="AG400" s="19">
        <f t="shared" si="48"/>
        <v>168.88420866885096</v>
      </c>
      <c r="AH400" s="19">
        <f t="shared" si="46"/>
        <v>271.4152875000038</v>
      </c>
      <c r="AI400" s="19">
        <f t="shared" si="49"/>
        <v>102.53107883115283</v>
      </c>
      <c r="AJ400" s="20">
        <f t="shared" si="50"/>
        <v>62.22354319995649</v>
      </c>
    </row>
    <row r="401" spans="30:36" ht="12.75">
      <c r="AD401" s="18">
        <f t="shared" si="47"/>
        <v>0.43291266935717276</v>
      </c>
      <c r="AE401" s="19">
        <f t="shared" si="44"/>
        <v>25.621050000000363</v>
      </c>
      <c r="AF401" s="19">
        <f t="shared" si="45"/>
        <v>387.29711313087495</v>
      </c>
      <c r="AG401" s="19">
        <f t="shared" si="48"/>
        <v>167.665827079814</v>
      </c>
      <c r="AH401" s="19">
        <f t="shared" si="46"/>
        <v>269.0210250000038</v>
      </c>
      <c r="AI401" s="19">
        <f t="shared" si="49"/>
        <v>101.35519792018982</v>
      </c>
      <c r="AJ401" s="20">
        <f t="shared" si="50"/>
        <v>62.3244324787669</v>
      </c>
    </row>
    <row r="402" spans="30:36" ht="12.75">
      <c r="AD402" s="18">
        <f t="shared" si="47"/>
        <v>0.42866842750073</v>
      </c>
      <c r="AE402" s="19">
        <f t="shared" si="44"/>
        <v>25.393025000000364</v>
      </c>
      <c r="AF402" s="19">
        <f t="shared" si="45"/>
        <v>388.2702214553244</v>
      </c>
      <c r="AG402" s="19">
        <f t="shared" si="48"/>
        <v>166.4391852766141</v>
      </c>
      <c r="AH402" s="19">
        <f t="shared" si="46"/>
        <v>266.6267625000038</v>
      </c>
      <c r="AI402" s="19">
        <f t="shared" si="49"/>
        <v>100.1875772233897</v>
      </c>
      <c r="AJ402" s="20">
        <f t="shared" si="50"/>
        <v>62.42403565043916</v>
      </c>
    </row>
    <row r="403" spans="30:36" ht="12.75">
      <c r="AD403" s="18">
        <f t="shared" si="47"/>
        <v>0.4244241856442872</v>
      </c>
      <c r="AE403" s="19">
        <f t="shared" si="44"/>
        <v>25.165000000000365</v>
      </c>
      <c r="AF403" s="19">
        <f t="shared" si="45"/>
        <v>389.24332977977383</v>
      </c>
      <c r="AG403" s="19">
        <f t="shared" si="48"/>
        <v>165.20428325925124</v>
      </c>
      <c r="AH403" s="19">
        <f t="shared" si="46"/>
        <v>264.2325000000038</v>
      </c>
      <c r="AI403" s="19">
        <f t="shared" si="49"/>
        <v>99.02821674075258</v>
      </c>
      <c r="AJ403" s="20">
        <f t="shared" si="50"/>
        <v>62.52231775396624</v>
      </c>
    </row>
    <row r="404" spans="30:36" ht="12.75">
      <c r="AD404" s="18">
        <f t="shared" si="47"/>
        <v>0.4201799437878444</v>
      </c>
      <c r="AE404" s="19">
        <f t="shared" si="44"/>
        <v>24.936975000000366</v>
      </c>
      <c r="AF404" s="19">
        <f t="shared" si="45"/>
        <v>390.2164381042233</v>
      </c>
      <c r="AG404" s="19">
        <f t="shared" si="48"/>
        <v>163.9611210277254</v>
      </c>
      <c r="AH404" s="19">
        <f t="shared" si="46"/>
        <v>261.83823750000386</v>
      </c>
      <c r="AI404" s="19">
        <f t="shared" si="49"/>
        <v>97.87711647227846</v>
      </c>
      <c r="AJ404" s="20">
        <f t="shared" si="50"/>
        <v>62.61924254960011</v>
      </c>
    </row>
    <row r="405" spans="30:36" ht="12.75">
      <c r="AD405" s="18">
        <f t="shared" si="47"/>
        <v>0.4159357019314016</v>
      </c>
      <c r="AE405" s="19">
        <f t="shared" si="44"/>
        <v>24.708950000000367</v>
      </c>
      <c r="AF405" s="19">
        <f t="shared" si="45"/>
        <v>391.18954642867266</v>
      </c>
      <c r="AG405" s="19">
        <f t="shared" si="48"/>
        <v>162.7096985820366</v>
      </c>
      <c r="AH405" s="19">
        <f t="shared" si="46"/>
        <v>259.44397500000383</v>
      </c>
      <c r="AI405" s="19">
        <f t="shared" si="49"/>
        <v>96.73427641796724</v>
      </c>
      <c r="AJ405" s="20">
        <f t="shared" si="50"/>
        <v>62.71477245984771</v>
      </c>
    </row>
    <row r="406" spans="30:36" ht="12.75">
      <c r="AD406" s="18">
        <f t="shared" si="47"/>
        <v>0.4116914600749588</v>
      </c>
      <c r="AE406" s="19">
        <f t="shared" si="44"/>
        <v>24.48092500000037</v>
      </c>
      <c r="AF406" s="19">
        <f t="shared" si="45"/>
        <v>392.1626547531221</v>
      </c>
      <c r="AG406" s="19">
        <f t="shared" si="48"/>
        <v>161.45001592218483</v>
      </c>
      <c r="AH406" s="19">
        <f t="shared" si="46"/>
        <v>257.04971250000386</v>
      </c>
      <c r="AI406" s="19">
        <f t="shared" si="49"/>
        <v>95.59969657781903</v>
      </c>
      <c r="AJ406" s="20">
        <f t="shared" si="50"/>
        <v>62.80886850716957</v>
      </c>
    </row>
    <row r="407" spans="30:36" ht="12.75">
      <c r="AD407" s="18">
        <f t="shared" si="47"/>
        <v>0.40744721821851604</v>
      </c>
      <c r="AE407" s="19">
        <f t="shared" si="44"/>
        <v>24.25290000000037</v>
      </c>
      <c r="AF407" s="19">
        <f t="shared" si="45"/>
        <v>393.13576307757154</v>
      </c>
      <c r="AG407" s="19">
        <f t="shared" si="48"/>
        <v>160.1820730481701</v>
      </c>
      <c r="AH407" s="19">
        <f t="shared" si="46"/>
        <v>254.6554500000039</v>
      </c>
      <c r="AI407" s="19">
        <f t="shared" si="49"/>
        <v>94.47337695183379</v>
      </c>
      <c r="AJ407" s="20">
        <f t="shared" si="50"/>
        <v>62.9014902481638</v>
      </c>
    </row>
    <row r="408" spans="30:36" ht="12.75">
      <c r="AD408" s="18">
        <f t="shared" si="47"/>
        <v>0.40320297636207325</v>
      </c>
      <c r="AE408" s="19">
        <f t="shared" si="44"/>
        <v>24.02487500000037</v>
      </c>
      <c r="AF408" s="19">
        <f t="shared" si="45"/>
        <v>394.108871402021</v>
      </c>
      <c r="AG408" s="19">
        <f t="shared" si="48"/>
        <v>158.90586995999243</v>
      </c>
      <c r="AH408" s="19">
        <f t="shared" si="46"/>
        <v>252.2611875000039</v>
      </c>
      <c r="AI408" s="19">
        <f t="shared" si="49"/>
        <v>93.35531754001147</v>
      </c>
      <c r="AJ408" s="20">
        <f t="shared" si="50"/>
        <v>62.99259570400222</v>
      </c>
    </row>
    <row r="409" spans="30:36" ht="12.75">
      <c r="AD409" s="18">
        <f t="shared" si="47"/>
        <v>0.39895873450563046</v>
      </c>
      <c r="AE409" s="19">
        <f t="shared" si="44"/>
        <v>23.796850000000372</v>
      </c>
      <c r="AF409" s="19">
        <f t="shared" si="45"/>
        <v>395.0819797264704</v>
      </c>
      <c r="AG409" s="19">
        <f>AF409*AD409</f>
        <v>157.6214066576518</v>
      </c>
      <c r="AH409" s="19">
        <f t="shared" si="46"/>
        <v>249.8669250000039</v>
      </c>
      <c r="AI409" s="19">
        <f t="shared" si="49"/>
        <v>92.24551834235211</v>
      </c>
      <c r="AJ409" s="20">
        <f t="shared" si="50"/>
        <v>63.08214128686673</v>
      </c>
    </row>
    <row r="410" spans="30:36" ht="12.75">
      <c r="AD410" s="18">
        <f t="shared" si="47"/>
        <v>0.3947144926491877</v>
      </c>
      <c r="AE410" s="19">
        <f t="shared" si="44"/>
        <v>23.56882500000037</v>
      </c>
      <c r="AF410" s="19">
        <f t="shared" si="45"/>
        <v>396.0550880509199</v>
      </c>
      <c r="AG410" s="19">
        <f t="shared" si="48"/>
        <v>156.3286831411482</v>
      </c>
      <c r="AH410" s="19">
        <f t="shared" si="46"/>
        <v>247.47266250000388</v>
      </c>
      <c r="AI410" s="19">
        <f t="shared" si="49"/>
        <v>91.14397935885569</v>
      </c>
      <c r="AJ410" s="20">
        <f t="shared" si="50"/>
        <v>63.17008172211577</v>
      </c>
    </row>
    <row r="411" spans="30:36" ht="12.75">
      <c r="AD411" s="18">
        <f t="shared" si="47"/>
        <v>0.3904702507927449</v>
      </c>
      <c r="AE411" s="19">
        <f t="shared" si="44"/>
        <v>23.34080000000037</v>
      </c>
      <c r="AF411" s="19">
        <f t="shared" si="45"/>
        <v>397.02819637536925</v>
      </c>
      <c r="AG411" s="19">
        <f t="shared" si="48"/>
        <v>155.0276994104816</v>
      </c>
      <c r="AH411" s="19">
        <f t="shared" si="46"/>
        <v>245.0784000000039</v>
      </c>
      <c r="AI411" s="19">
        <f t="shared" si="49"/>
        <v>90.05070058952231</v>
      </c>
      <c r="AJ411" s="20">
        <f t="shared" si="50"/>
        <v>63.25636996588811</v>
      </c>
    </row>
    <row r="412" spans="30:36" ht="12.75">
      <c r="AD412" s="18">
        <f t="shared" si="47"/>
        <v>0.3862260089363021</v>
      </c>
      <c r="AE412" s="19">
        <f t="shared" si="44"/>
        <v>23.112775000000372</v>
      </c>
      <c r="AF412" s="19">
        <f t="shared" si="45"/>
        <v>398.0013046998187</v>
      </c>
      <c r="AG412" s="19">
        <f t="shared" si="48"/>
        <v>153.71845546565208</v>
      </c>
      <c r="AH412" s="19">
        <f t="shared" si="46"/>
        <v>242.6841375000039</v>
      </c>
      <c r="AI412" s="19">
        <f t="shared" si="49"/>
        <v>88.96568203435183</v>
      </c>
      <c r="AJ412" s="20">
        <f t="shared" si="50"/>
        <v>63.34095711782959</v>
      </c>
    </row>
    <row r="413" spans="30:36" ht="12.75">
      <c r="AD413" s="18">
        <f t="shared" si="47"/>
        <v>0.3819817670798593</v>
      </c>
      <c r="AE413" s="19">
        <f t="shared" si="44"/>
        <v>22.884750000000373</v>
      </c>
      <c r="AF413" s="19">
        <f t="shared" si="45"/>
        <v>398.97441302426824</v>
      </c>
      <c r="AG413" s="19">
        <f t="shared" si="48"/>
        <v>152.4009513066596</v>
      </c>
      <c r="AH413" s="19">
        <f t="shared" si="46"/>
        <v>240.28987500000392</v>
      </c>
      <c r="AI413" s="19">
        <f t="shared" si="49"/>
        <v>87.88892369334431</v>
      </c>
      <c r="AJ413" s="20">
        <f t="shared" si="50"/>
        <v>63.42379232860191</v>
      </c>
    </row>
    <row r="414" spans="30:36" ht="12.75">
      <c r="AD414" s="18">
        <f t="shared" si="47"/>
        <v>0.3777375252234165</v>
      </c>
      <c r="AE414" s="19">
        <f t="shared" si="44"/>
        <v>22.656725000000375</v>
      </c>
      <c r="AF414" s="19">
        <f t="shared" si="45"/>
        <v>399.9475213487176</v>
      </c>
      <c r="AG414" s="19">
        <f t="shared" si="48"/>
        <v>151.07518693350414</v>
      </c>
      <c r="AH414" s="19">
        <f t="shared" si="46"/>
        <v>237.89561250000392</v>
      </c>
      <c r="AI414" s="19">
        <f t="shared" si="49"/>
        <v>86.82042556649978</v>
      </c>
      <c r="AJ414" s="20">
        <f t="shared" si="50"/>
        <v>63.50482270180652</v>
      </c>
    </row>
    <row r="415" spans="30:36" ht="12.75">
      <c r="AD415" s="18">
        <f t="shared" si="47"/>
        <v>0.37349328336697374</v>
      </c>
      <c r="AE415" s="19">
        <f t="shared" si="44"/>
        <v>22.428700000000376</v>
      </c>
      <c r="AF415" s="19">
        <f t="shared" si="45"/>
        <v>400.920629673167</v>
      </c>
      <c r="AG415" s="19">
        <f t="shared" si="48"/>
        <v>149.74116234618572</v>
      </c>
      <c r="AH415" s="19">
        <f t="shared" si="46"/>
        <v>235.50135000000395</v>
      </c>
      <c r="AI415" s="19">
        <f t="shared" si="49"/>
        <v>85.76018765381824</v>
      </c>
      <c r="AJ415" s="20">
        <f t="shared" si="50"/>
        <v>63.58399318992575</v>
      </c>
    </row>
    <row r="416" spans="30:36" ht="12.75">
      <c r="AD416" s="18">
        <f t="shared" si="47"/>
        <v>0.36924904151053095</v>
      </c>
      <c r="AE416" s="19">
        <f t="shared" si="44"/>
        <v>22.200675000000377</v>
      </c>
      <c r="AF416" s="19">
        <f t="shared" si="45"/>
        <v>401.8937379976165</v>
      </c>
      <c r="AG416" s="19">
        <f t="shared" si="48"/>
        <v>148.39887754470433</v>
      </c>
      <c r="AH416" s="19">
        <f t="shared" si="46"/>
        <v>233.10708750000396</v>
      </c>
      <c r="AI416" s="19">
        <f t="shared" si="49"/>
        <v>84.70820995529962</v>
      </c>
      <c r="AJ416" s="20">
        <f t="shared" si="50"/>
        <v>63.66124648385125</v>
      </c>
    </row>
    <row r="417" spans="30:36" ht="12.75">
      <c r="AD417" s="18">
        <f t="shared" si="47"/>
        <v>0.36500479965408816</v>
      </c>
      <c r="AE417" s="19">
        <f t="shared" si="44"/>
        <v>21.972650000000378</v>
      </c>
      <c r="AF417" s="19">
        <f t="shared" si="45"/>
        <v>402.86684632206595</v>
      </c>
      <c r="AG417" s="19">
        <f t="shared" si="48"/>
        <v>147.04833252906002</v>
      </c>
      <c r="AH417" s="19">
        <f t="shared" si="46"/>
        <v>230.71282500000396</v>
      </c>
      <c r="AI417" s="19">
        <f t="shared" si="49"/>
        <v>83.66449247094394</v>
      </c>
      <c r="AJ417" s="20">
        <f t="shared" si="50"/>
        <v>63.73652289553365</v>
      </c>
    </row>
    <row r="418" spans="30:36" ht="12.75">
      <c r="AD418" s="18">
        <f t="shared" si="47"/>
        <v>0.3607605577976454</v>
      </c>
      <c r="AE418" s="19">
        <f t="shared" si="44"/>
        <v>21.74462500000038</v>
      </c>
      <c r="AF418" s="19">
        <f t="shared" si="45"/>
        <v>403.8399546465153</v>
      </c>
      <c r="AG418" s="19">
        <f t="shared" si="48"/>
        <v>145.68952729925266</v>
      </c>
      <c r="AH418" s="19">
        <f t="shared" si="46"/>
        <v>228.318562500004</v>
      </c>
      <c r="AI418" s="19">
        <f t="shared" si="49"/>
        <v>82.62903520075133</v>
      </c>
      <c r="AJ418" s="20">
        <f t="shared" si="50"/>
        <v>63.80976023324871</v>
      </c>
    </row>
    <row r="419" spans="30:36" ht="12.75">
      <c r="AD419" s="18">
        <f t="shared" si="47"/>
        <v>0.3565163159412026</v>
      </c>
      <c r="AE419" s="19">
        <f t="shared" si="44"/>
        <v>21.51660000000038</v>
      </c>
      <c r="AF419" s="19">
        <f t="shared" si="45"/>
        <v>404.8130629709647</v>
      </c>
      <c r="AG419" s="19">
        <f t="shared" si="48"/>
        <v>144.3224618552824</v>
      </c>
      <c r="AH419" s="19">
        <f t="shared" si="46"/>
        <v>225.924300000004</v>
      </c>
      <c r="AI419" s="19">
        <f t="shared" si="49"/>
        <v>81.6018381447216</v>
      </c>
      <c r="AJ419" s="20">
        <f t="shared" si="50"/>
        <v>63.8808936689324</v>
      </c>
    </row>
    <row r="420" spans="30:36" ht="12.75">
      <c r="AD420" s="18">
        <f t="shared" si="47"/>
        <v>0.3522720740847598</v>
      </c>
      <c r="AE420" s="19">
        <f t="shared" si="44"/>
        <v>21.28857500000038</v>
      </c>
      <c r="AF420" s="19">
        <f t="shared" si="45"/>
        <v>405.7861712954142</v>
      </c>
      <c r="AG420" s="19">
        <f t="shared" si="48"/>
        <v>142.94713619714918</v>
      </c>
      <c r="AH420" s="19">
        <f t="shared" si="46"/>
        <v>223.530037500004</v>
      </c>
      <c r="AI420" s="19">
        <f t="shared" si="49"/>
        <v>80.58290130285482</v>
      </c>
      <c r="AJ420" s="20">
        <f t="shared" si="50"/>
        <v>63.94985559698957</v>
      </c>
    </row>
    <row r="421" spans="30:36" ht="12.75">
      <c r="AD421" s="18">
        <f t="shared" si="47"/>
        <v>0.348027832228317</v>
      </c>
      <c r="AE421" s="19">
        <f t="shared" si="44"/>
        <v>21.06055000000038</v>
      </c>
      <c r="AF421" s="19">
        <f t="shared" si="45"/>
        <v>406.75927961986366</v>
      </c>
      <c r="AG421" s="19">
        <f t="shared" si="48"/>
        <v>141.563550324853</v>
      </c>
      <c r="AH421" s="19">
        <f t="shared" si="46"/>
        <v>221.13577500000397</v>
      </c>
      <c r="AI421" s="19">
        <f t="shared" si="49"/>
        <v>79.57222467515098</v>
      </c>
      <c r="AJ421" s="20">
        <f t="shared" si="50"/>
        <v>64.01657548393084</v>
      </c>
    </row>
    <row r="422" spans="30:36" ht="12.75">
      <c r="AD422" s="18">
        <f t="shared" si="47"/>
        <v>0.3437835903718742</v>
      </c>
      <c r="AE422" s="19">
        <f t="shared" si="44"/>
        <v>20.83252500000038</v>
      </c>
      <c r="AF422" s="19">
        <f t="shared" si="45"/>
        <v>407.7323879443131</v>
      </c>
      <c r="AG422" s="19">
        <f t="shared" si="48"/>
        <v>140.17170423839383</v>
      </c>
      <c r="AH422" s="19">
        <f t="shared" si="46"/>
        <v>218.741512500004</v>
      </c>
      <c r="AI422" s="19">
        <f t="shared" si="49"/>
        <v>78.56980826161018</v>
      </c>
      <c r="AJ422" s="20">
        <f t="shared" si="50"/>
        <v>64.08097970813441</v>
      </c>
    </row>
    <row r="423" spans="30:36" ht="12.75">
      <c r="AD423" s="18">
        <f t="shared" si="47"/>
        <v>0.33953934851543144</v>
      </c>
      <c r="AE423" s="19">
        <f t="shared" si="44"/>
        <v>20.60450000000038</v>
      </c>
      <c r="AF423" s="19">
        <f t="shared" si="45"/>
        <v>408.70549626876254</v>
      </c>
      <c r="AG423" s="19">
        <f t="shared" si="48"/>
        <v>138.77159793777173</v>
      </c>
      <c r="AH423" s="19">
        <f t="shared" si="46"/>
        <v>216.347250000004</v>
      </c>
      <c r="AI423" s="19">
        <f t="shared" si="49"/>
        <v>77.57565206223228</v>
      </c>
      <c r="AJ423" s="20">
        <f t="shared" si="50"/>
        <v>64.14299138896804</v>
      </c>
    </row>
    <row r="424" spans="30:36" ht="12.75">
      <c r="AD424" s="18">
        <f t="shared" si="47"/>
        <v>0.33529510665898865</v>
      </c>
      <c r="AE424" s="19">
        <f t="shared" si="44"/>
        <v>20.376475000000383</v>
      </c>
      <c r="AF424" s="19">
        <f t="shared" si="45"/>
        <v>409.67860459321196</v>
      </c>
      <c r="AG424" s="19">
        <f t="shared" si="48"/>
        <v>137.36323142298664</v>
      </c>
      <c r="AH424" s="19">
        <f t="shared" si="46"/>
        <v>213.952987500004</v>
      </c>
      <c r="AI424" s="19">
        <f t="shared" si="49"/>
        <v>76.58975607701737</v>
      </c>
      <c r="AJ424" s="20">
        <f t="shared" si="50"/>
        <v>64.20253020443758</v>
      </c>
    </row>
    <row r="425" spans="30:36" ht="12.75">
      <c r="AD425" s="18">
        <f t="shared" si="47"/>
        <v>0.33105086480254586</v>
      </c>
      <c r="AE425" s="19">
        <f t="shared" si="44"/>
        <v>20.148450000000384</v>
      </c>
      <c r="AF425" s="19">
        <f t="shared" si="45"/>
        <v>410.6517129176614</v>
      </c>
      <c r="AG425" s="19">
        <f t="shared" si="48"/>
        <v>135.9466046940386</v>
      </c>
      <c r="AH425" s="19">
        <f t="shared" si="46"/>
        <v>211.55872500000405</v>
      </c>
      <c r="AI425" s="19">
        <f t="shared" si="49"/>
        <v>75.61212030596545</v>
      </c>
      <c r="AJ425" s="20">
        <f t="shared" si="50"/>
        <v>64.25951219645324</v>
      </c>
    </row>
    <row r="426" spans="30:36" ht="12.75">
      <c r="AD426" s="18">
        <f t="shared" si="47"/>
        <v>0.3268066229461031</v>
      </c>
      <c r="AE426" s="19">
        <f t="shared" si="44"/>
        <v>19.920425000000385</v>
      </c>
      <c r="AF426" s="19">
        <f t="shared" si="45"/>
        <v>411.6248212421108</v>
      </c>
      <c r="AG426" s="19">
        <f t="shared" si="48"/>
        <v>134.5217177509276</v>
      </c>
      <c r="AH426" s="19">
        <f t="shared" si="46"/>
        <v>209.16446250000405</v>
      </c>
      <c r="AI426" s="19">
        <f t="shared" si="49"/>
        <v>74.64274474907646</v>
      </c>
      <c r="AJ426" s="20">
        <f t="shared" si="50"/>
        <v>64.31384956272149</v>
      </c>
    </row>
    <row r="427" spans="30:36" ht="12.75">
      <c r="AD427" s="18">
        <f t="shared" si="47"/>
        <v>0.3225623810896603</v>
      </c>
      <c r="AE427" s="19">
        <f t="shared" si="44"/>
        <v>19.692400000000386</v>
      </c>
      <c r="AF427" s="19">
        <f t="shared" si="45"/>
        <v>412.59792956656025</v>
      </c>
      <c r="AG427" s="19">
        <f t="shared" si="48"/>
        <v>133.08857059365363</v>
      </c>
      <c r="AH427" s="19">
        <f t="shared" si="46"/>
        <v>206.77020000000405</v>
      </c>
      <c r="AI427" s="19">
        <f t="shared" si="49"/>
        <v>73.68162940635042</v>
      </c>
      <c r="AJ427" s="20">
        <f t="shared" si="50"/>
        <v>64.36545043417816</v>
      </c>
    </row>
    <row r="428" spans="30:36" ht="12.75">
      <c r="AD428" s="18">
        <f t="shared" si="47"/>
        <v>0.3183181392332175</v>
      </c>
      <c r="AE428" s="19">
        <f t="shared" si="44"/>
        <v>19.464375000000388</v>
      </c>
      <c r="AF428" s="19">
        <f t="shared" si="45"/>
        <v>413.57103789100967</v>
      </c>
      <c r="AG428" s="19">
        <f t="shared" si="48"/>
        <v>131.64716322221668</v>
      </c>
      <c r="AH428" s="19">
        <f t="shared" si="46"/>
        <v>204.37593750000406</v>
      </c>
      <c r="AI428" s="19">
        <f t="shared" si="49"/>
        <v>72.72877427778738</v>
      </c>
      <c r="AJ428" s="20">
        <f t="shared" si="50"/>
        <v>64.41421863677766</v>
      </c>
    </row>
    <row r="429" spans="30:36" ht="12.75">
      <c r="AD429" s="18">
        <f t="shared" si="47"/>
        <v>0.3140738973767747</v>
      </c>
      <c r="AE429" s="19">
        <f t="shared" si="44"/>
        <v>19.23635000000039</v>
      </c>
      <c r="AF429" s="19">
        <f t="shared" si="45"/>
        <v>414.54414621545914</v>
      </c>
      <c r="AG429" s="19">
        <f t="shared" si="48"/>
        <v>130.1974956366168</v>
      </c>
      <c r="AH429" s="19">
        <f t="shared" si="46"/>
        <v>201.9816750000041</v>
      </c>
      <c r="AI429" s="19">
        <f t="shared" si="49"/>
        <v>71.7841793633873</v>
      </c>
      <c r="AJ429" s="20">
        <f t="shared" si="50"/>
        <v>64.46005343633978</v>
      </c>
    </row>
    <row r="430" spans="30:36" ht="12.75">
      <c r="AD430" s="18">
        <f t="shared" si="47"/>
        <v>0.3098296555203319</v>
      </c>
      <c r="AE430" s="19">
        <f t="shared" si="44"/>
        <v>19.00832500000039</v>
      </c>
      <c r="AF430" s="19">
        <f t="shared" si="45"/>
        <v>415.51725453990855</v>
      </c>
      <c r="AG430" s="19">
        <f t="shared" si="48"/>
        <v>128.73956783685395</v>
      </c>
      <c r="AH430" s="19">
        <f t="shared" si="46"/>
        <v>199.5874125000041</v>
      </c>
      <c r="AI430" s="19">
        <f t="shared" si="49"/>
        <v>70.84784466315014</v>
      </c>
      <c r="AJ430" s="20">
        <f t="shared" si="50"/>
        <v>64.50284926503133</v>
      </c>
    </row>
    <row r="431" spans="30:36" ht="12.75">
      <c r="AD431" s="18">
        <f t="shared" si="47"/>
        <v>0.30558541366388914</v>
      </c>
      <c r="AE431" s="19">
        <f t="shared" si="44"/>
        <v>18.78030000000039</v>
      </c>
      <c r="AF431" s="19">
        <f t="shared" si="45"/>
        <v>416.490362864358</v>
      </c>
      <c r="AG431" s="19">
        <f t="shared" si="48"/>
        <v>127.27337982292813</v>
      </c>
      <c r="AH431" s="19">
        <f t="shared" si="46"/>
        <v>197.1931500000041</v>
      </c>
      <c r="AI431" s="19">
        <f t="shared" si="49"/>
        <v>69.91977017707596</v>
      </c>
      <c r="AJ431" s="20">
        <f t="shared" si="50"/>
        <v>64.54249542792206</v>
      </c>
    </row>
    <row r="432" spans="30:36" ht="12.75">
      <c r="AD432" s="18">
        <f t="shared" si="47"/>
        <v>0.30134117180744635</v>
      </c>
      <c r="AE432" s="19">
        <f t="shared" si="44"/>
        <v>18.552275000000392</v>
      </c>
      <c r="AF432" s="19">
        <f t="shared" si="45"/>
        <v>417.4634711888074</v>
      </c>
      <c r="AG432" s="19">
        <f t="shared" si="48"/>
        <v>125.79893159483933</v>
      </c>
      <c r="AH432" s="19">
        <f t="shared" si="46"/>
        <v>194.79888750000413</v>
      </c>
      <c r="AI432" s="19">
        <f t="shared" si="49"/>
        <v>68.9999559051648</v>
      </c>
      <c r="AJ432" s="20">
        <f t="shared" si="50"/>
        <v>64.57887578790032</v>
      </c>
    </row>
    <row r="433" spans="30:36" ht="12.75">
      <c r="AD433" s="18">
        <f t="shared" si="47"/>
        <v>0.29709692995100356</v>
      </c>
      <c r="AE433" s="19">
        <f t="shared" si="44"/>
        <v>18.32425000000039</v>
      </c>
      <c r="AF433" s="19">
        <f t="shared" si="45"/>
        <v>418.43657951325685</v>
      </c>
      <c r="AG433" s="19">
        <f t="shared" si="48"/>
        <v>124.3162231525876</v>
      </c>
      <c r="AH433" s="19">
        <f t="shared" si="46"/>
        <v>192.4046250000041</v>
      </c>
      <c r="AI433" s="19">
        <f t="shared" si="49"/>
        <v>68.0884018474165</v>
      </c>
      <c r="AJ433" s="20">
        <f t="shared" si="50"/>
        <v>64.61186842706351</v>
      </c>
    </row>
    <row r="434" spans="30:36" ht="12.75">
      <c r="AD434" s="18">
        <f t="shared" si="47"/>
        <v>0.2928526880945608</v>
      </c>
      <c r="AE434" s="19">
        <f t="shared" si="44"/>
        <v>18.09622500000039</v>
      </c>
      <c r="AF434" s="19">
        <f t="shared" si="45"/>
        <v>419.40968783770626</v>
      </c>
      <c r="AG434" s="19">
        <f t="shared" si="48"/>
        <v>122.82525449617289</v>
      </c>
      <c r="AH434" s="19">
        <f t="shared" si="46"/>
        <v>190.0103625000041</v>
      </c>
      <c r="AI434" s="19">
        <f t="shared" si="49"/>
        <v>67.18510800383122</v>
      </c>
      <c r="AJ434" s="20">
        <f t="shared" si="50"/>
        <v>64.64134528250807</v>
      </c>
    </row>
    <row r="435" spans="30:36" ht="12.75">
      <c r="AD435" s="18">
        <f t="shared" si="47"/>
        <v>0.288608446238118</v>
      </c>
      <c r="AE435" s="19">
        <f t="shared" si="44"/>
        <v>17.868200000000392</v>
      </c>
      <c r="AF435" s="19">
        <f t="shared" si="45"/>
        <v>420.3827961621557</v>
      </c>
      <c r="AG435" s="19">
        <f t="shared" si="48"/>
        <v>121.32602562559524</v>
      </c>
      <c r="AH435" s="19">
        <f t="shared" si="46"/>
        <v>187.6161000000041</v>
      </c>
      <c r="AI435" s="19">
        <f t="shared" si="49"/>
        <v>66.29007437440887</v>
      </c>
      <c r="AJ435" s="20">
        <f t="shared" si="50"/>
        <v>64.66717175423248</v>
      </c>
    </row>
    <row r="436" spans="30:36" ht="12.75">
      <c r="AD436" s="18">
        <f t="shared" si="47"/>
        <v>0.2843642043816752</v>
      </c>
      <c r="AE436" s="19">
        <f t="shared" si="44"/>
        <v>17.640175000000394</v>
      </c>
      <c r="AF436" s="19">
        <f t="shared" si="45"/>
        <v>421.3559044866052</v>
      </c>
      <c r="AG436" s="19">
        <f t="shared" si="48"/>
        <v>119.81853654085461</v>
      </c>
      <c r="AH436" s="19">
        <f t="shared" si="46"/>
        <v>185.22183750000414</v>
      </c>
      <c r="AI436" s="19">
        <f t="shared" si="49"/>
        <v>65.40330095914953</v>
      </c>
      <c r="AJ436" s="20">
        <f t="shared" si="50"/>
        <v>64.68920628262957</v>
      </c>
    </row>
    <row r="437" spans="30:36" ht="12.75">
      <c r="AD437" s="18">
        <f t="shared" si="47"/>
        <v>0.2801199625252324</v>
      </c>
      <c r="AE437" s="19">
        <f t="shared" si="44"/>
        <v>17.412150000000395</v>
      </c>
      <c r="AF437" s="19">
        <f t="shared" si="45"/>
        <v>422.3290128110546</v>
      </c>
      <c r="AG437" s="19">
        <f t="shared" si="48"/>
        <v>118.30278724195102</v>
      </c>
      <c r="AH437" s="19">
        <f t="shared" si="46"/>
        <v>182.82757500000415</v>
      </c>
      <c r="AI437" s="19">
        <f t="shared" si="49"/>
        <v>64.52478775805312</v>
      </c>
      <c r="AJ437" s="20">
        <f t="shared" si="50"/>
        <v>64.70729989278058</v>
      </c>
    </row>
    <row r="438" spans="30:36" ht="12.75">
      <c r="AD438" s="18">
        <f t="shared" si="47"/>
        <v>0.2758757206687896</v>
      </c>
      <c r="AE438" s="19">
        <f t="shared" si="44"/>
        <v>17.184125000000396</v>
      </c>
      <c r="AF438" s="19">
        <f t="shared" si="45"/>
        <v>423.3021211355041</v>
      </c>
      <c r="AG438" s="19">
        <f t="shared" si="48"/>
        <v>116.77877772888448</v>
      </c>
      <c r="AH438" s="19">
        <f t="shared" si="46"/>
        <v>180.43331250000415</v>
      </c>
      <c r="AI438" s="19">
        <f t="shared" si="49"/>
        <v>63.65453477111967</v>
      </c>
      <c r="AJ438" s="20">
        <f t="shared" si="50"/>
        <v>64.72129570246724</v>
      </c>
    </row>
    <row r="439" spans="30:36" ht="12.75">
      <c r="AD439" s="18">
        <f t="shared" si="47"/>
        <v>0.27163147881234684</v>
      </c>
      <c r="AE439" s="19">
        <f t="shared" si="44"/>
        <v>16.956100000000397</v>
      </c>
      <c r="AF439" s="19">
        <f t="shared" si="45"/>
        <v>424.27522945995344</v>
      </c>
      <c r="AG439" s="19">
        <f t="shared" si="48"/>
        <v>115.24650800165493</v>
      </c>
      <c r="AH439" s="19">
        <f t="shared" si="46"/>
        <v>178.03905000000418</v>
      </c>
      <c r="AI439" s="19">
        <f t="shared" si="49"/>
        <v>62.79254199834925</v>
      </c>
      <c r="AJ439" s="20">
        <f t="shared" si="50"/>
        <v>64.73102839048637</v>
      </c>
    </row>
    <row r="440" spans="30:36" ht="12.75">
      <c r="AD440" s="18">
        <f t="shared" si="47"/>
        <v>0.26738723695590405</v>
      </c>
      <c r="AE440" s="19">
        <f t="shared" si="44"/>
        <v>16.7280750000004</v>
      </c>
      <c r="AF440" s="19">
        <f t="shared" si="45"/>
        <v>425.2483377844029</v>
      </c>
      <c r="AG440" s="19">
        <f t="shared" si="48"/>
        <v>113.70597806026247</v>
      </c>
      <c r="AH440" s="19">
        <f t="shared" si="46"/>
        <v>175.64478750000418</v>
      </c>
      <c r="AI440" s="19">
        <f t="shared" si="49"/>
        <v>61.93880943974172</v>
      </c>
      <c r="AJ440" s="20">
        <f t="shared" si="50"/>
        <v>64.73632362147937</v>
      </c>
    </row>
    <row r="441" spans="30:36" ht="12.75">
      <c r="AD441" s="18">
        <f t="shared" si="47"/>
        <v>0.26314299509946126</v>
      </c>
      <c r="AE441" s="19">
        <f t="shared" si="44"/>
        <v>16.5000500000004</v>
      </c>
      <c r="AF441" s="19">
        <f t="shared" si="45"/>
        <v>426.2214461088523</v>
      </c>
      <c r="AG441" s="19">
        <f t="shared" si="48"/>
        <v>112.15718790470702</v>
      </c>
      <c r="AH441" s="19">
        <f t="shared" si="46"/>
        <v>173.2505250000042</v>
      </c>
      <c r="AI441" s="19">
        <f t="shared" si="49"/>
        <v>61.09333709529717</v>
      </c>
      <c r="AJ441" s="20">
        <f t="shared" si="50"/>
        <v>64.73699742306945</v>
      </c>
    </row>
    <row r="442" spans="30:36" ht="12.75">
      <c r="AD442" s="18">
        <f t="shared" si="47"/>
        <v>0.2588987532430185</v>
      </c>
      <c r="AE442" s="19">
        <f t="shared" si="44"/>
        <v>16.2720250000004</v>
      </c>
      <c r="AF442" s="19">
        <f t="shared" si="45"/>
        <v>427.1945544333018</v>
      </c>
      <c r="AG442" s="19">
        <f t="shared" si="48"/>
        <v>110.60013753498862</v>
      </c>
      <c r="AH442" s="19">
        <f t="shared" si="46"/>
        <v>170.85626250000422</v>
      </c>
      <c r="AI442" s="19">
        <f t="shared" si="49"/>
        <v>60.2561249650156</v>
      </c>
      <c r="AJ442" s="20">
        <f t="shared" si="50"/>
        <v>64.73285551062894</v>
      </c>
    </row>
    <row r="443" spans="30:36" ht="12.75">
      <c r="AD443" s="18">
        <f t="shared" si="47"/>
        <v>0.2546545113865757</v>
      </c>
      <c r="AE443" s="19">
        <f t="shared" si="44"/>
        <v>16.044000000000402</v>
      </c>
      <c r="AF443" s="19">
        <f t="shared" si="45"/>
        <v>428.1676627577512</v>
      </c>
      <c r="AG443" s="19">
        <f t="shared" si="48"/>
        <v>109.03482695110725</v>
      </c>
      <c r="AH443" s="19">
        <f t="shared" si="46"/>
        <v>168.46200000000422</v>
      </c>
      <c r="AI443" s="19">
        <f t="shared" si="49"/>
        <v>59.427173048896975</v>
      </c>
      <c r="AJ443" s="20">
        <f t="shared" si="50"/>
        <v>64.72369255446601</v>
      </c>
    </row>
    <row r="444" spans="30:36" ht="12.75">
      <c r="AD444" s="18">
        <f t="shared" si="47"/>
        <v>0.2504102695301329</v>
      </c>
      <c r="AE444" s="19">
        <f t="shared" si="44"/>
        <v>15.815975000000401</v>
      </c>
      <c r="AF444" s="19">
        <f t="shared" si="45"/>
        <v>429.1407710822007</v>
      </c>
      <c r="AG444" s="19">
        <f t="shared" si="48"/>
        <v>107.46125615306293</v>
      </c>
      <c r="AH444" s="19">
        <f t="shared" si="46"/>
        <v>166.06773750000423</v>
      </c>
      <c r="AI444" s="19">
        <f t="shared" si="49"/>
        <v>58.606481346941294</v>
      </c>
      <c r="AJ444" s="20">
        <f t="shared" si="50"/>
        <v>64.70929138362001</v>
      </c>
    </row>
    <row r="445" spans="30:36" ht="12.75">
      <c r="AD445" s="18">
        <f t="shared" si="47"/>
        <v>0.24616602767369009</v>
      </c>
      <c r="AE445" s="19">
        <f t="shared" si="44"/>
        <v>15.587950000000403</v>
      </c>
      <c r="AF445" s="19">
        <f t="shared" si="45"/>
        <v>430.11387940665</v>
      </c>
      <c r="AG445" s="19">
        <f t="shared" si="48"/>
        <v>105.87942514085562</v>
      </c>
      <c r="AH445" s="19">
        <f t="shared" si="46"/>
        <v>163.67347500000423</v>
      </c>
      <c r="AI445" s="19">
        <f t="shared" si="49"/>
        <v>57.794049859148615</v>
      </c>
      <c r="AJ445" s="20">
        <f t="shared" si="50"/>
        <v>64.68942211977406</v>
      </c>
    </row>
    <row r="446" spans="30:36" ht="12.75">
      <c r="AD446" s="18">
        <f t="shared" si="47"/>
        <v>0.24192178581724727</v>
      </c>
      <c r="AE446" s="19">
        <f t="shared" si="44"/>
        <v>15.3599250000004</v>
      </c>
      <c r="AF446" s="19">
        <f t="shared" si="45"/>
        <v>431.08698773109955</v>
      </c>
      <c r="AG446" s="19">
        <f t="shared" si="48"/>
        <v>104.28933391448537</v>
      </c>
      <c r="AH446" s="19">
        <f t="shared" si="46"/>
        <v>161.2792125000042</v>
      </c>
      <c r="AI446" s="19">
        <f t="shared" si="49"/>
        <v>56.98987858551884</v>
      </c>
      <c r="AJ446" s="20">
        <f t="shared" si="50"/>
        <v>64.66384123402304</v>
      </c>
    </row>
    <row r="447" spans="30:36" ht="12.75">
      <c r="AD447" s="18">
        <f t="shared" si="47"/>
        <v>0.23767754396080445</v>
      </c>
      <c r="AE447" s="19">
        <f t="shared" si="44"/>
        <v>15.131900000000401</v>
      </c>
      <c r="AF447" s="19">
        <f t="shared" si="45"/>
        <v>432.060096055549</v>
      </c>
      <c r="AG447" s="19">
        <f t="shared" si="48"/>
        <v>102.69098247395215</v>
      </c>
      <c r="AH447" s="19">
        <f t="shared" si="46"/>
        <v>158.8849500000042</v>
      </c>
      <c r="AI447" s="19">
        <f t="shared" si="49"/>
        <v>56.19396752605206</v>
      </c>
      <c r="AJ447" s="20">
        <f t="shared" si="50"/>
        <v>64.63229051835899</v>
      </c>
    </row>
    <row r="448" spans="30:36" ht="12.75">
      <c r="AD448" s="18">
        <f t="shared" si="47"/>
        <v>0.23343330210436164</v>
      </c>
      <c r="AE448" s="19">
        <f t="shared" si="44"/>
        <v>14.903875000000399</v>
      </c>
      <c r="AF448" s="19">
        <f t="shared" si="45"/>
        <v>433.0332043799984</v>
      </c>
      <c r="AG448" s="19">
        <f t="shared" si="48"/>
        <v>101.08437081925594</v>
      </c>
      <c r="AH448" s="19">
        <f t="shared" si="46"/>
        <v>156.49068750000419</v>
      </c>
      <c r="AI448" s="19">
        <f t="shared" si="49"/>
        <v>55.40631668074825</v>
      </c>
      <c r="AJ448" s="20">
        <f t="shared" si="50"/>
        <v>64.59449596274106</v>
      </c>
    </row>
    <row r="449" spans="30:36" ht="12.75">
      <c r="AD449" s="18">
        <f t="shared" si="47"/>
        <v>0.22918906024791882</v>
      </c>
      <c r="AE449" s="19">
        <f t="shared" si="44"/>
        <v>14.6758500000004</v>
      </c>
      <c r="AF449" s="19">
        <f t="shared" si="45"/>
        <v>434.00631270444785</v>
      </c>
      <c r="AG449" s="19">
        <f t="shared" si="48"/>
        <v>99.4694989503968</v>
      </c>
      <c r="AH449" s="19">
        <f t="shared" si="46"/>
        <v>154.0964250000042</v>
      </c>
      <c r="AI449" s="19">
        <f t="shared" si="49"/>
        <v>54.62692604960739</v>
      </c>
      <c r="AJ449" s="20">
        <f t="shared" si="50"/>
        <v>64.5501665274805</v>
      </c>
    </row>
    <row r="450" spans="30:36" ht="12.75">
      <c r="AD450" s="18">
        <f t="shared" si="47"/>
        <v>0.224944818391476</v>
      </c>
      <c r="AE450" s="19">
        <f t="shared" si="44"/>
        <v>14.447825000000398</v>
      </c>
      <c r="AF450" s="19">
        <f t="shared" si="45"/>
        <v>434.97942102889726</v>
      </c>
      <c r="AG450" s="19">
        <f t="shared" si="48"/>
        <v>97.84636686737467</v>
      </c>
      <c r="AH450" s="19">
        <f t="shared" si="46"/>
        <v>151.70216250000416</v>
      </c>
      <c r="AI450" s="19">
        <f t="shared" si="49"/>
        <v>53.855795632629494</v>
      </c>
      <c r="AJ450" s="20">
        <f t="shared" si="50"/>
        <v>64.49899279937554</v>
      </c>
    </row>
    <row r="451" spans="30:36" ht="12.75">
      <c r="AD451" s="18">
        <f t="shared" si="47"/>
        <v>0.2207005765350332</v>
      </c>
      <c r="AE451" s="19">
        <f aca="true" t="shared" si="51" ref="AE451:AE503">(AD451+$AC$3)/$AA$3</f>
        <v>14.219800000000399</v>
      </c>
      <c r="AF451" s="19">
        <f aca="true" t="shared" si="52" ref="AF451:AF514">($N$13-AE451*$Z$3)/$AB$3</f>
        <v>435.95252935334673</v>
      </c>
      <c r="AG451" s="19">
        <f t="shared" si="48"/>
        <v>96.21497457018961</v>
      </c>
      <c r="AH451" s="19">
        <f t="shared" si="46"/>
        <v>149.3079000000042</v>
      </c>
      <c r="AI451" s="19">
        <f t="shared" si="49"/>
        <v>53.092925429814585</v>
      </c>
      <c r="AJ451" s="20">
        <f t="shared" si="50"/>
        <v>64.44064551854719</v>
      </c>
    </row>
    <row r="452" spans="30:36" ht="12.75">
      <c r="AD452" s="18">
        <f t="shared" si="47"/>
        <v>0.21645633467859038</v>
      </c>
      <c r="AE452" s="19">
        <f t="shared" si="51"/>
        <v>13.991775000000397</v>
      </c>
      <c r="AF452" s="19">
        <f t="shared" si="52"/>
        <v>436.92563767779615</v>
      </c>
      <c r="AG452" s="19">
        <f t="shared" si="48"/>
        <v>94.57532205884156</v>
      </c>
      <c r="AH452" s="19">
        <f aca="true" t="shared" si="53" ref="AH452:AH503">AE452*$N$13</f>
        <v>146.91363750000417</v>
      </c>
      <c r="AI452" s="19">
        <f t="shared" si="49"/>
        <v>52.33831544116261</v>
      </c>
      <c r="AJ452" s="20">
        <f t="shared" si="50"/>
        <v>64.37477396122526</v>
      </c>
    </row>
    <row r="453" spans="30:36" ht="12.75">
      <c r="AD453" s="18">
        <f aca="true" t="shared" si="54" ref="AD453:AD487">AD452-$V$7/500</f>
        <v>0.21221209282214756</v>
      </c>
      <c r="AE453" s="19">
        <f t="shared" si="51"/>
        <v>13.763750000000398</v>
      </c>
      <c r="AF453" s="19">
        <f t="shared" si="52"/>
        <v>437.8987460022456</v>
      </c>
      <c r="AG453" s="19">
        <f aca="true" t="shared" si="55" ref="AG453:AG503">AF453*AD453</f>
        <v>92.92740933333057</v>
      </c>
      <c r="AH453" s="19">
        <f t="shared" si="53"/>
        <v>144.51937500000417</v>
      </c>
      <c r="AI453" s="19">
        <f aca="true" t="shared" si="56" ref="AI453:AI503">AH453-AG453</f>
        <v>51.5919656666736</v>
      </c>
      <c r="AJ453" s="20">
        <f aca="true" t="shared" si="57" ref="AJ453:AJ503">AG453/AH453*100</f>
        <v>64.30100416177962</v>
      </c>
    </row>
    <row r="454" spans="30:36" ht="12.75">
      <c r="AD454" s="18">
        <f t="shared" si="54"/>
        <v>0.20796785096570475</v>
      </c>
      <c r="AE454" s="19">
        <f t="shared" si="51"/>
        <v>13.535725000000395</v>
      </c>
      <c r="AF454" s="19">
        <f t="shared" si="52"/>
        <v>438.8718543266951</v>
      </c>
      <c r="AG454" s="19">
        <f t="shared" si="55"/>
        <v>91.27123639365661</v>
      </c>
      <c r="AH454" s="19">
        <f t="shared" si="53"/>
        <v>142.12511250000415</v>
      </c>
      <c r="AI454" s="19">
        <f t="shared" si="56"/>
        <v>50.85387610634754</v>
      </c>
      <c r="AJ454" s="20">
        <f t="shared" si="57"/>
        <v>64.21893695503948</v>
      </c>
    </row>
    <row r="455" spans="30:36" ht="12.75">
      <c r="AD455" s="18">
        <f t="shared" si="54"/>
        <v>0.20372360910926193</v>
      </c>
      <c r="AE455" s="19">
        <f t="shared" si="51"/>
        <v>13.307700000000395</v>
      </c>
      <c r="AF455" s="19">
        <f t="shared" si="52"/>
        <v>439.84496265114444</v>
      </c>
      <c r="AG455" s="19">
        <f t="shared" si="55"/>
        <v>89.60680323981967</v>
      </c>
      <c r="AH455" s="19">
        <f t="shared" si="53"/>
        <v>139.73085000000415</v>
      </c>
      <c r="AI455" s="19">
        <f t="shared" si="56"/>
        <v>50.124046760184484</v>
      </c>
      <c r="AJ455" s="20">
        <f t="shared" si="57"/>
        <v>64.128145817346</v>
      </c>
    </row>
    <row r="456" spans="30:36" ht="12.75">
      <c r="AD456" s="18">
        <f t="shared" si="54"/>
        <v>0.19947936725281912</v>
      </c>
      <c r="AE456" s="19">
        <f t="shared" si="51"/>
        <v>13.079675000000394</v>
      </c>
      <c r="AF456" s="19">
        <f t="shared" si="52"/>
        <v>440.8180709755939</v>
      </c>
      <c r="AG456" s="19">
        <f t="shared" si="55"/>
        <v>87.93410987181979</v>
      </c>
      <c r="AH456" s="19">
        <f t="shared" si="53"/>
        <v>137.33658750000413</v>
      </c>
      <c r="AI456" s="19">
        <f t="shared" si="56"/>
        <v>49.40247762818434</v>
      </c>
      <c r="AJ456" s="20">
        <f t="shared" si="57"/>
        <v>64.02817448177612</v>
      </c>
    </row>
    <row r="457" spans="30:36" ht="12.75">
      <c r="AD457" s="18">
        <f t="shared" si="54"/>
        <v>0.1952351253963763</v>
      </c>
      <c r="AE457" s="19">
        <f t="shared" si="51"/>
        <v>12.851650000000394</v>
      </c>
      <c r="AF457" s="19">
        <f t="shared" si="52"/>
        <v>441.79117930004344</v>
      </c>
      <c r="AG457" s="19">
        <f t="shared" si="55"/>
        <v>86.25315628965694</v>
      </c>
      <c r="AH457" s="19">
        <f t="shared" si="53"/>
        <v>134.94232500000413</v>
      </c>
      <c r="AI457" s="19">
        <f t="shared" si="56"/>
        <v>48.68916871034719</v>
      </c>
      <c r="AJ457" s="20">
        <f t="shared" si="57"/>
        <v>63.91853429949003</v>
      </c>
    </row>
    <row r="458" spans="30:36" ht="12.75">
      <c r="AD458" s="18">
        <f t="shared" si="54"/>
        <v>0.1909908835399335</v>
      </c>
      <c r="AE458" s="19">
        <f t="shared" si="51"/>
        <v>12.623625000000393</v>
      </c>
      <c r="AF458" s="19">
        <f t="shared" si="52"/>
        <v>442.7642876244928</v>
      </c>
      <c r="AG458" s="19">
        <f t="shared" si="55"/>
        <v>84.56394249333111</v>
      </c>
      <c r="AH458" s="19">
        <f t="shared" si="53"/>
        <v>132.54806250000414</v>
      </c>
      <c r="AI458" s="19">
        <f t="shared" si="56"/>
        <v>47.984120006673024</v>
      </c>
      <c r="AJ458" s="20">
        <f t="shared" si="57"/>
        <v>63.798701315101056</v>
      </c>
    </row>
    <row r="459" spans="30:36" ht="12.75">
      <c r="AD459" s="18">
        <f t="shared" si="54"/>
        <v>0.18674664168349067</v>
      </c>
      <c r="AE459" s="19">
        <f t="shared" si="51"/>
        <v>12.395600000000393</v>
      </c>
      <c r="AF459" s="19">
        <f t="shared" si="52"/>
        <v>443.73739594894226</v>
      </c>
      <c r="AG459" s="19">
        <f t="shared" si="55"/>
        <v>82.86646848284235</v>
      </c>
      <c r="AH459" s="19">
        <f t="shared" si="53"/>
        <v>130.1538000000041</v>
      </c>
      <c r="AI459" s="19">
        <f t="shared" si="56"/>
        <v>47.28733151716176</v>
      </c>
      <c r="AJ459" s="20">
        <f t="shared" si="57"/>
        <v>63.66811301924318</v>
      </c>
    </row>
    <row r="460" spans="30:36" ht="12.75">
      <c r="AD460" s="18">
        <f t="shared" si="54"/>
        <v>0.18250239982704786</v>
      </c>
      <c r="AE460" s="19">
        <f t="shared" si="51"/>
        <v>12.167575000000392</v>
      </c>
      <c r="AF460" s="19">
        <f t="shared" si="52"/>
        <v>444.7105042733917</v>
      </c>
      <c r="AG460" s="19">
        <f t="shared" si="55"/>
        <v>81.1607342581906</v>
      </c>
      <c r="AH460" s="19">
        <f t="shared" si="53"/>
        <v>127.75953750000411</v>
      </c>
      <c r="AI460" s="19">
        <f t="shared" si="56"/>
        <v>46.59880324181351</v>
      </c>
      <c r="AJ460" s="20">
        <f t="shared" si="57"/>
        <v>63.52616473598927</v>
      </c>
    </row>
    <row r="461" spans="30:36" ht="12.75">
      <c r="AD461" s="18">
        <f t="shared" si="54"/>
        <v>0.17825815797060504</v>
      </c>
      <c r="AE461" s="19">
        <f t="shared" si="51"/>
        <v>11.939550000000391</v>
      </c>
      <c r="AF461" s="19">
        <f t="shared" si="52"/>
        <v>445.68361259784115</v>
      </c>
      <c r="AG461" s="19">
        <f t="shared" si="55"/>
        <v>79.4467398193759</v>
      </c>
      <c r="AH461" s="19">
        <f t="shared" si="53"/>
        <v>125.3652750000041</v>
      </c>
      <c r="AI461" s="19">
        <f t="shared" si="56"/>
        <v>45.9185351806282</v>
      </c>
      <c r="AJ461" s="20">
        <f t="shared" si="57"/>
        <v>63.37220559630512</v>
      </c>
    </row>
    <row r="462" spans="30:36" ht="12.75">
      <c r="AD462" s="18">
        <f t="shared" si="54"/>
        <v>0.17401391611416223</v>
      </c>
      <c r="AE462" s="19">
        <f t="shared" si="51"/>
        <v>11.71152500000039</v>
      </c>
      <c r="AF462" s="19">
        <f t="shared" si="52"/>
        <v>446.6567209222905</v>
      </c>
      <c r="AG462" s="19">
        <f t="shared" si="55"/>
        <v>77.72448516639822</v>
      </c>
      <c r="AH462" s="19">
        <f t="shared" si="53"/>
        <v>122.97101250000411</v>
      </c>
      <c r="AI462" s="19">
        <f t="shared" si="56"/>
        <v>45.24652733360588</v>
      </c>
      <c r="AJ462" s="20">
        <f t="shared" si="57"/>
        <v>63.20553404111854</v>
      </c>
    </row>
    <row r="463" spans="30:36" ht="12.75">
      <c r="AD463" s="18">
        <f t="shared" si="54"/>
        <v>0.1697696742577194</v>
      </c>
      <c r="AE463" s="19">
        <f t="shared" si="51"/>
        <v>11.48350000000039</v>
      </c>
      <c r="AF463" s="19">
        <f t="shared" si="52"/>
        <v>447.62982924674003</v>
      </c>
      <c r="AG463" s="19">
        <f t="shared" si="55"/>
        <v>75.99397029925761</v>
      </c>
      <c r="AH463" s="19">
        <f t="shared" si="53"/>
        <v>120.5767500000041</v>
      </c>
      <c r="AI463" s="19">
        <f t="shared" si="56"/>
        <v>44.582779700746485</v>
      </c>
      <c r="AJ463" s="20">
        <f t="shared" si="57"/>
        <v>63.02539278862221</v>
      </c>
    </row>
    <row r="464" spans="30:36" ht="12.75">
      <c r="AD464" s="18">
        <f t="shared" si="54"/>
        <v>0.1655254324012766</v>
      </c>
      <c r="AE464" s="19">
        <f t="shared" si="51"/>
        <v>11.25547500000039</v>
      </c>
      <c r="AF464" s="19">
        <f t="shared" si="52"/>
        <v>448.6029375711895</v>
      </c>
      <c r="AG464" s="19">
        <f t="shared" si="55"/>
        <v>74.25519521795403</v>
      </c>
      <c r="AH464" s="19">
        <f t="shared" si="53"/>
        <v>118.18248750000409</v>
      </c>
      <c r="AI464" s="19">
        <f t="shared" si="56"/>
        <v>43.92729228205006</v>
      </c>
      <c r="AJ464" s="20">
        <f t="shared" si="57"/>
        <v>62.830963189830854</v>
      </c>
    </row>
    <row r="465" spans="30:36" ht="12.75">
      <c r="AD465" s="18">
        <f t="shared" si="54"/>
        <v>0.16128119054483378</v>
      </c>
      <c r="AE465" s="19">
        <f t="shared" si="51"/>
        <v>11.027450000000389</v>
      </c>
      <c r="AF465" s="19">
        <f t="shared" si="52"/>
        <v>449.57604589563886</v>
      </c>
      <c r="AG465" s="19">
        <f t="shared" si="55"/>
        <v>72.50815992248747</v>
      </c>
      <c r="AH465" s="19">
        <f t="shared" si="53"/>
        <v>115.78822500000409</v>
      </c>
      <c r="AI465" s="19">
        <f t="shared" si="56"/>
        <v>43.280065077516625</v>
      </c>
      <c r="AJ465" s="20">
        <f t="shared" si="57"/>
        <v>62.621358883845836</v>
      </c>
    </row>
    <row r="466" spans="30:36" ht="12.75">
      <c r="AD466" s="18">
        <f t="shared" si="54"/>
        <v>0.15703694868839096</v>
      </c>
      <c r="AE466" s="19">
        <f t="shared" si="51"/>
        <v>10.799425000000388</v>
      </c>
      <c r="AF466" s="19">
        <f t="shared" si="52"/>
        <v>450.5491542200883</v>
      </c>
      <c r="AG466" s="19">
        <f t="shared" si="55"/>
        <v>70.75286441285796</v>
      </c>
      <c r="AH466" s="19">
        <f t="shared" si="53"/>
        <v>113.39396250000408</v>
      </c>
      <c r="AI466" s="19">
        <f t="shared" si="56"/>
        <v>42.64109808714612</v>
      </c>
      <c r="AJ466" s="20">
        <f t="shared" si="57"/>
        <v>62.395618649322195</v>
      </c>
    </row>
    <row r="467" spans="30:36" ht="12.75">
      <c r="AD467" s="18">
        <f t="shared" si="54"/>
        <v>0.15279270683194815</v>
      </c>
      <c r="AE467" s="19">
        <f t="shared" si="51"/>
        <v>10.571400000000388</v>
      </c>
      <c r="AF467" s="19">
        <f t="shared" si="52"/>
        <v>451.5222625445378</v>
      </c>
      <c r="AG467" s="19">
        <f t="shared" si="55"/>
        <v>68.98930868906548</v>
      </c>
      <c r="AH467" s="19">
        <f t="shared" si="53"/>
        <v>110.99970000000407</v>
      </c>
      <c r="AI467" s="19">
        <f t="shared" si="56"/>
        <v>42.01039131093859</v>
      </c>
      <c r="AJ467" s="20">
        <f t="shared" si="57"/>
        <v>62.15269833077293</v>
      </c>
    </row>
    <row r="468" spans="30:36" ht="12.75">
      <c r="AD468" s="18">
        <f t="shared" si="54"/>
        <v>0.14854846497550533</v>
      </c>
      <c r="AE468" s="19">
        <f t="shared" si="51"/>
        <v>10.343375000000387</v>
      </c>
      <c r="AF468" s="19">
        <f t="shared" si="52"/>
        <v>452.4953708689872</v>
      </c>
      <c r="AG468" s="19">
        <f t="shared" si="55"/>
        <v>67.21749275111004</v>
      </c>
      <c r="AH468" s="19">
        <f t="shared" si="53"/>
        <v>108.60543750000407</v>
      </c>
      <c r="AI468" s="19">
        <f t="shared" si="56"/>
        <v>41.38794474889403</v>
      </c>
      <c r="AJ468" s="20">
        <f t="shared" si="57"/>
        <v>61.891461696940844</v>
      </c>
    </row>
    <row r="469" spans="30:36" ht="12.75">
      <c r="AD469" s="18">
        <f t="shared" si="54"/>
        <v>0.14430422311906252</v>
      </c>
      <c r="AE469" s="19">
        <f t="shared" si="51"/>
        <v>10.115350000000387</v>
      </c>
      <c r="AF469" s="19">
        <f t="shared" si="52"/>
        <v>453.4684791934367</v>
      </c>
      <c r="AG469" s="19">
        <f t="shared" si="55"/>
        <v>65.43741659899165</v>
      </c>
      <c r="AH469" s="19">
        <f t="shared" si="53"/>
        <v>106.21117500000406</v>
      </c>
      <c r="AI469" s="19">
        <f t="shared" si="56"/>
        <v>40.773758401012415</v>
      </c>
      <c r="AJ469" s="20">
        <f t="shared" si="57"/>
        <v>61.61067006272094</v>
      </c>
    </row>
    <row r="470" spans="30:36" ht="12.75">
      <c r="AD470" s="18">
        <f t="shared" si="54"/>
        <v>0.1400599812626197</v>
      </c>
      <c r="AE470" s="19">
        <f t="shared" si="51"/>
        <v>9.887325000000386</v>
      </c>
      <c r="AF470" s="19">
        <f t="shared" si="52"/>
        <v>454.4415875178861</v>
      </c>
      <c r="AG470" s="19">
        <f t="shared" si="55"/>
        <v>63.649080232710276</v>
      </c>
      <c r="AH470" s="19">
        <f t="shared" si="53"/>
        <v>103.81691250000405</v>
      </c>
      <c r="AI470" s="19">
        <f t="shared" si="56"/>
        <v>40.167832267293775</v>
      </c>
      <c r="AJ470" s="20">
        <f t="shared" si="57"/>
        <v>61.30897047502525</v>
      </c>
    </row>
    <row r="471" spans="30:36" ht="12.75">
      <c r="AD471" s="18">
        <f t="shared" si="54"/>
        <v>0.1358157394061769</v>
      </c>
      <c r="AE471" s="19">
        <f t="shared" si="51"/>
        <v>9.659300000000385</v>
      </c>
      <c r="AF471" s="19">
        <f t="shared" si="52"/>
        <v>455.41469584233556</v>
      </c>
      <c r="AG471" s="19">
        <f t="shared" si="55"/>
        <v>61.85248365226595</v>
      </c>
      <c r="AH471" s="19">
        <f t="shared" si="53"/>
        <v>101.42265000000404</v>
      </c>
      <c r="AI471" s="19">
        <f t="shared" si="56"/>
        <v>39.57016634773809</v>
      </c>
      <c r="AJ471" s="20">
        <f t="shared" si="57"/>
        <v>60.98488222528546</v>
      </c>
    </row>
    <row r="472" spans="30:36" ht="12.75">
      <c r="AD472" s="18">
        <f t="shared" si="54"/>
        <v>0.13157149754973407</v>
      </c>
      <c r="AE472" s="19">
        <f t="shared" si="51"/>
        <v>9.431275000000385</v>
      </c>
      <c r="AF472" s="19">
        <f t="shared" si="52"/>
        <v>456.38780416678503</v>
      </c>
      <c r="AG472" s="19">
        <f t="shared" si="55"/>
        <v>60.04762685765867</v>
      </c>
      <c r="AH472" s="19">
        <f t="shared" si="53"/>
        <v>99.02838750000404</v>
      </c>
      <c r="AI472" s="19">
        <f t="shared" si="56"/>
        <v>38.98076064234537</v>
      </c>
      <c r="AJ472" s="20">
        <f t="shared" si="57"/>
        <v>60.63678140538865</v>
      </c>
    </row>
    <row r="473" spans="30:36" ht="12.75">
      <c r="AD473" s="18">
        <f t="shared" si="54"/>
        <v>0.12732725569329126</v>
      </c>
      <c r="AE473" s="19">
        <f t="shared" si="51"/>
        <v>9.203250000000384</v>
      </c>
      <c r="AF473" s="19">
        <f t="shared" si="52"/>
        <v>457.3609124912344</v>
      </c>
      <c r="AG473" s="19">
        <f t="shared" si="55"/>
        <v>58.23450984888841</v>
      </c>
      <c r="AH473" s="19">
        <f t="shared" si="53"/>
        <v>96.63412500000403</v>
      </c>
      <c r="AI473" s="19">
        <f t="shared" si="56"/>
        <v>38.399615151115626</v>
      </c>
      <c r="AJ473" s="20">
        <f t="shared" si="57"/>
        <v>60.26288316770704</v>
      </c>
    </row>
    <row r="474" spans="30:36" ht="12.75">
      <c r="AD474" s="18">
        <f t="shared" si="54"/>
        <v>0.12308301383684846</v>
      </c>
      <c r="AE474" s="19">
        <f t="shared" si="51"/>
        <v>8.975225000000384</v>
      </c>
      <c r="AF474" s="19">
        <f t="shared" si="52"/>
        <v>458.3340208156839</v>
      </c>
      <c r="AG474" s="19">
        <f t="shared" si="55"/>
        <v>56.413132625955214</v>
      </c>
      <c r="AH474" s="19">
        <f t="shared" si="53"/>
        <v>94.23986250000402</v>
      </c>
      <c r="AI474" s="19">
        <f t="shared" si="56"/>
        <v>37.82672987404881</v>
      </c>
      <c r="AJ474" s="20">
        <f t="shared" si="57"/>
        <v>59.86122128091264</v>
      </c>
    </row>
    <row r="475" spans="30:36" ht="12.75">
      <c r="AD475" s="18">
        <f t="shared" si="54"/>
        <v>0.11883877198040566</v>
      </c>
      <c r="AE475" s="19">
        <f t="shared" si="51"/>
        <v>8.747200000000383</v>
      </c>
      <c r="AF475" s="19">
        <f t="shared" si="52"/>
        <v>459.30712914013327</v>
      </c>
      <c r="AG475" s="19">
        <f t="shared" si="55"/>
        <v>54.58349518885903</v>
      </c>
      <c r="AH475" s="19">
        <f t="shared" si="53"/>
        <v>91.84560000000403</v>
      </c>
      <c r="AI475" s="19">
        <f t="shared" si="56"/>
        <v>37.262104811144994</v>
      </c>
      <c r="AJ475" s="20">
        <f t="shared" si="57"/>
        <v>59.42962448811553</v>
      </c>
    </row>
    <row r="476" spans="30:36" ht="12.75">
      <c r="AD476" s="18">
        <f t="shared" si="54"/>
        <v>0.11459453012396285</v>
      </c>
      <c r="AE476" s="19">
        <f t="shared" si="51"/>
        <v>8.519175000000384</v>
      </c>
      <c r="AF476" s="19">
        <f t="shared" si="52"/>
        <v>460.28023746458274</v>
      </c>
      <c r="AG476" s="19">
        <f t="shared" si="55"/>
        <v>52.745597537599906</v>
      </c>
      <c r="AH476" s="19">
        <f t="shared" si="53"/>
        <v>89.45133750000403</v>
      </c>
      <c r="AI476" s="19">
        <f t="shared" si="56"/>
        <v>36.705739962404124</v>
      </c>
      <c r="AJ476" s="20">
        <f t="shared" si="57"/>
        <v>58.9656890682015</v>
      </c>
    </row>
    <row r="477" spans="30:36" ht="12.75">
      <c r="AD477" s="18">
        <f t="shared" si="54"/>
        <v>0.11035028826752005</v>
      </c>
      <c r="AE477" s="19">
        <f t="shared" si="51"/>
        <v>8.291150000000384</v>
      </c>
      <c r="AF477" s="19">
        <f t="shared" si="52"/>
        <v>461.2533457890322</v>
      </c>
      <c r="AG477" s="19">
        <f t="shared" si="55"/>
        <v>50.89943967217781</v>
      </c>
      <c r="AH477" s="19">
        <f t="shared" si="53"/>
        <v>87.05707500000403</v>
      </c>
      <c r="AI477" s="19">
        <f t="shared" si="56"/>
        <v>36.15763532782622</v>
      </c>
      <c r="AJ477" s="20">
        <f t="shared" si="57"/>
        <v>58.46674686942498</v>
      </c>
    </row>
    <row r="478" spans="30:36" ht="12.75">
      <c r="AD478" s="18">
        <f t="shared" si="54"/>
        <v>0.10610604641107725</v>
      </c>
      <c r="AE478" s="19">
        <f t="shared" si="51"/>
        <v>8.063125000000385</v>
      </c>
      <c r="AF478" s="19">
        <f t="shared" si="52"/>
        <v>462.2264541134816</v>
      </c>
      <c r="AG478" s="19">
        <f t="shared" si="55"/>
        <v>49.045021592592754</v>
      </c>
      <c r="AH478" s="19">
        <f t="shared" si="53"/>
        <v>84.66281250000404</v>
      </c>
      <c r="AI478" s="19">
        <f t="shared" si="56"/>
        <v>35.61779090741128</v>
      </c>
      <c r="AJ478" s="20">
        <f t="shared" si="57"/>
        <v>57.92982791894661</v>
      </c>
    </row>
    <row r="479" spans="30:36" ht="12.75">
      <c r="AD479" s="18">
        <f t="shared" si="54"/>
        <v>0.10186180455463445</v>
      </c>
      <c r="AE479" s="19">
        <f t="shared" si="51"/>
        <v>7.835100000000384</v>
      </c>
      <c r="AF479" s="19">
        <f t="shared" si="52"/>
        <v>463.1995624379311</v>
      </c>
      <c r="AG479" s="19">
        <f t="shared" si="55"/>
        <v>47.182343298844735</v>
      </c>
      <c r="AH479" s="19">
        <f t="shared" si="53"/>
        <v>82.26855000000404</v>
      </c>
      <c r="AI479" s="19">
        <f t="shared" si="56"/>
        <v>35.086206701159306</v>
      </c>
      <c r="AJ479" s="20">
        <f t="shared" si="57"/>
        <v>57.35161650332042</v>
      </c>
    </row>
    <row r="480" spans="30:36" ht="12.75">
      <c r="AD480" s="18">
        <f t="shared" si="54"/>
        <v>0.09761756269819165</v>
      </c>
      <c r="AE480" s="19">
        <f t="shared" si="51"/>
        <v>7.6070750000003855</v>
      </c>
      <c r="AF480" s="19">
        <f t="shared" si="52"/>
        <v>464.1726707623805</v>
      </c>
      <c r="AG480" s="19">
        <f t="shared" si="55"/>
        <v>45.31140479093375</v>
      </c>
      <c r="AH480" s="19">
        <f t="shared" si="53"/>
        <v>79.87428750000404</v>
      </c>
      <c r="AI480" s="19">
        <f t="shared" si="56"/>
        <v>34.562882709070294</v>
      </c>
      <c r="AJ480" s="20">
        <f t="shared" si="57"/>
        <v>56.72839934995534</v>
      </c>
    </row>
    <row r="481" spans="30:36" ht="12.75">
      <c r="AD481" s="18">
        <f t="shared" si="54"/>
        <v>0.09337332084174885</v>
      </c>
      <c r="AE481" s="19">
        <f t="shared" si="51"/>
        <v>7.379050000000385</v>
      </c>
      <c r="AF481" s="19">
        <f t="shared" si="52"/>
        <v>465.14577908683</v>
      </c>
      <c r="AG481" s="19">
        <f t="shared" si="55"/>
        <v>43.432206068859806</v>
      </c>
      <c r="AH481" s="19">
        <f t="shared" si="53"/>
        <v>77.48002500000405</v>
      </c>
      <c r="AI481" s="19">
        <f t="shared" si="56"/>
        <v>34.04781893114424</v>
      </c>
      <c r="AJ481" s="20">
        <f t="shared" si="57"/>
        <v>56.056004200898926</v>
      </c>
    </row>
    <row r="482" spans="30:36" ht="12.75">
      <c r="AD482" s="18">
        <f t="shared" si="54"/>
        <v>0.08912907898530605</v>
      </c>
      <c r="AE482" s="19">
        <f t="shared" si="51"/>
        <v>7.151025000000385</v>
      </c>
      <c r="AF482" s="19">
        <f t="shared" si="52"/>
        <v>466.11888741127933</v>
      </c>
      <c r="AG482" s="19">
        <f t="shared" si="55"/>
        <v>41.54474713262289</v>
      </c>
      <c r="AH482" s="19">
        <f t="shared" si="53"/>
        <v>75.08576250000405</v>
      </c>
      <c r="AI482" s="19">
        <f t="shared" si="56"/>
        <v>33.54101536738116</v>
      </c>
      <c r="AJ482" s="20">
        <f t="shared" si="57"/>
        <v>55.32972663442107</v>
      </c>
    </row>
    <row r="483" spans="30:36" ht="12.75">
      <c r="AD483" s="18">
        <f t="shared" si="54"/>
        <v>0.08488483712886324</v>
      </c>
      <c r="AE483" s="19">
        <f t="shared" si="51"/>
        <v>6.923000000000385</v>
      </c>
      <c r="AF483" s="19">
        <f t="shared" si="52"/>
        <v>467.0919957357288</v>
      </c>
      <c r="AG483" s="19">
        <f t="shared" si="55"/>
        <v>39.649027982223025</v>
      </c>
      <c r="AH483" s="19">
        <f t="shared" si="53"/>
        <v>72.69150000000404</v>
      </c>
      <c r="AI483" s="19">
        <f t="shared" si="56"/>
        <v>33.042472017781016</v>
      </c>
      <c r="AJ483" s="20">
        <f t="shared" si="57"/>
        <v>54.54424242479633</v>
      </c>
    </row>
    <row r="484" spans="30:36" ht="12.75">
      <c r="AD484" s="18">
        <f t="shared" si="54"/>
        <v>0.08064059527242044</v>
      </c>
      <c r="AE484" s="19">
        <f t="shared" si="51"/>
        <v>6.694975000000386</v>
      </c>
      <c r="AF484" s="19">
        <f t="shared" si="52"/>
        <v>468.0651040601782</v>
      </c>
      <c r="AG484" s="19">
        <f t="shared" si="55"/>
        <v>37.74504861766019</v>
      </c>
      <c r="AH484" s="19">
        <f t="shared" si="53"/>
        <v>70.29723750000404</v>
      </c>
      <c r="AI484" s="19">
        <f t="shared" si="56"/>
        <v>32.552188882343856</v>
      </c>
      <c r="AJ484" s="20">
        <f t="shared" si="57"/>
        <v>53.693501992390544</v>
      </c>
    </row>
    <row r="485" spans="30:36" ht="12.75">
      <c r="AD485" s="18">
        <f t="shared" si="54"/>
        <v>0.07639635341597764</v>
      </c>
      <c r="AE485" s="19">
        <f t="shared" si="51"/>
        <v>6.466950000000385</v>
      </c>
      <c r="AF485" s="19">
        <f t="shared" si="52"/>
        <v>469.0382123846277</v>
      </c>
      <c r="AG485" s="19">
        <f t="shared" si="55"/>
        <v>35.8328090389344</v>
      </c>
      <c r="AH485" s="19">
        <f t="shared" si="53"/>
        <v>67.90297500000405</v>
      </c>
      <c r="AI485" s="19">
        <f t="shared" si="56"/>
        <v>32.07016596106965</v>
      </c>
      <c r="AJ485" s="20">
        <f t="shared" si="57"/>
        <v>52.77060252357465</v>
      </c>
    </row>
    <row r="486" spans="30:36" ht="12.75">
      <c r="AD486" s="18">
        <f t="shared" si="54"/>
        <v>0.07215211155953484</v>
      </c>
      <c r="AE486" s="19">
        <f t="shared" si="51"/>
        <v>6.238925000000386</v>
      </c>
      <c r="AF486" s="19">
        <f t="shared" si="52"/>
        <v>470.0113207090771</v>
      </c>
      <c r="AG486" s="19">
        <f t="shared" si="55"/>
        <v>33.91230924604564</v>
      </c>
      <c r="AH486" s="19">
        <f t="shared" si="53"/>
        <v>65.50871250000405</v>
      </c>
      <c r="AI486" s="19">
        <f t="shared" si="56"/>
        <v>31.596403253958414</v>
      </c>
      <c r="AJ486" s="20">
        <f t="shared" si="57"/>
        <v>51.76763204748306</v>
      </c>
    </row>
    <row r="487" spans="30:36" ht="12.75">
      <c r="AD487" s="18">
        <f t="shared" si="54"/>
        <v>0.06790786970309204</v>
      </c>
      <c r="AE487" s="19">
        <f t="shared" si="51"/>
        <v>6.010900000000386</v>
      </c>
      <c r="AF487" s="19">
        <f t="shared" si="52"/>
        <v>470.98442903352657</v>
      </c>
      <c r="AG487" s="19">
        <f t="shared" si="55"/>
        <v>31.98354923899392</v>
      </c>
      <c r="AH487" s="19">
        <f t="shared" si="53"/>
        <v>63.11445000000405</v>
      </c>
      <c r="AI487" s="19">
        <f t="shared" si="56"/>
        <v>31.13090076101013</v>
      </c>
      <c r="AJ487" s="20">
        <f t="shared" si="57"/>
        <v>50.675478022848765</v>
      </c>
    </row>
    <row r="488" spans="30:36" ht="12.75">
      <c r="AD488" s="18">
        <f>AD487-$V$7/500</f>
        <v>0.06366362784664924</v>
      </c>
      <c r="AE488" s="19">
        <f t="shared" si="51"/>
        <v>5.782875000000386</v>
      </c>
      <c r="AF488" s="19">
        <f t="shared" si="52"/>
        <v>471.95753735797604</v>
      </c>
      <c r="AG488" s="19">
        <f t="shared" si="55"/>
        <v>30.046529017779243</v>
      </c>
      <c r="AH488" s="19">
        <f t="shared" si="53"/>
        <v>60.72018750000405</v>
      </c>
      <c r="AI488" s="19">
        <f t="shared" si="56"/>
        <v>30.67365848222481</v>
      </c>
      <c r="AJ488" s="20">
        <f t="shared" si="57"/>
        <v>49.483590639072446</v>
      </c>
    </row>
    <row r="489" spans="30:36" ht="12.75">
      <c r="AD489" s="18">
        <f aca="true" t="shared" si="58" ref="AD489:AD496">AD488-$V$7/500</f>
        <v>0.059419385990206436</v>
      </c>
      <c r="AE489" s="19">
        <f t="shared" si="51"/>
        <v>5.5548500000003855</v>
      </c>
      <c r="AF489" s="19">
        <f t="shared" si="52"/>
        <v>472.9306456824254</v>
      </c>
      <c r="AG489" s="19">
        <f t="shared" si="55"/>
        <v>28.101248582401592</v>
      </c>
      <c r="AH489" s="19">
        <f t="shared" si="53"/>
        <v>58.32592500000405</v>
      </c>
      <c r="AI489" s="19">
        <f t="shared" si="56"/>
        <v>30.224676417602456</v>
      </c>
      <c r="AJ489" s="20">
        <f t="shared" si="57"/>
        <v>48.17968781875236</v>
      </c>
    </row>
    <row r="490" spans="30:36" ht="12.75">
      <c r="AD490" s="18">
        <f t="shared" si="58"/>
        <v>0.055175144133763634</v>
      </c>
      <c r="AE490" s="19">
        <f t="shared" si="51"/>
        <v>5.326825000000387</v>
      </c>
      <c r="AF490" s="19">
        <f t="shared" si="52"/>
        <v>473.90375400687486</v>
      </c>
      <c r="AG490" s="19">
        <f t="shared" si="55"/>
        <v>26.147707932860985</v>
      </c>
      <c r="AH490" s="19">
        <f t="shared" si="53"/>
        <v>55.93166250000406</v>
      </c>
      <c r="AI490" s="19">
        <f t="shared" si="56"/>
        <v>29.783954567143073</v>
      </c>
      <c r="AJ490" s="20">
        <f t="shared" si="57"/>
        <v>46.749384452606044</v>
      </c>
    </row>
    <row r="491" spans="30:36" ht="12.75">
      <c r="AD491" s="18">
        <f t="shared" si="58"/>
        <v>0.05093090227732083</v>
      </c>
      <c r="AE491" s="19">
        <f t="shared" si="51"/>
        <v>5.098800000000386</v>
      </c>
      <c r="AF491" s="19">
        <f t="shared" si="52"/>
        <v>474.8768623313243</v>
      </c>
      <c r="AG491" s="19">
        <f t="shared" si="55"/>
        <v>24.185907069157416</v>
      </c>
      <c r="AH491" s="19">
        <f t="shared" si="53"/>
        <v>53.537400000004055</v>
      </c>
      <c r="AI491" s="19">
        <f t="shared" si="56"/>
        <v>29.35149293084664</v>
      </c>
      <c r="AJ491" s="20">
        <f t="shared" si="57"/>
        <v>45.1757221477987</v>
      </c>
    </row>
    <row r="492" spans="30:36" ht="12.75">
      <c r="AD492" s="18">
        <f t="shared" si="58"/>
        <v>0.04668666042087803</v>
      </c>
      <c r="AE492" s="19">
        <f t="shared" si="51"/>
        <v>4.870775000000386</v>
      </c>
      <c r="AF492" s="19">
        <f t="shared" si="52"/>
        <v>475.84997065577375</v>
      </c>
      <c r="AG492" s="19">
        <f t="shared" si="55"/>
        <v>22.215845991290884</v>
      </c>
      <c r="AH492" s="19">
        <f t="shared" si="53"/>
        <v>51.14313750000406</v>
      </c>
      <c r="AI492" s="19">
        <f t="shared" si="56"/>
        <v>28.927291508713175</v>
      </c>
      <c r="AJ492" s="20">
        <f t="shared" si="57"/>
        <v>43.438566887471694</v>
      </c>
    </row>
    <row r="493" spans="30:36" ht="12.75">
      <c r="AD493" s="18">
        <f t="shared" si="58"/>
        <v>0.04244241856443523</v>
      </c>
      <c r="AE493" s="19">
        <f t="shared" si="51"/>
        <v>4.642750000000386</v>
      </c>
      <c r="AF493" s="19">
        <f t="shared" si="52"/>
        <v>476.82307898022316</v>
      </c>
      <c r="AG493" s="19">
        <f t="shared" si="55"/>
        <v>20.23752469926139</v>
      </c>
      <c r="AH493" s="19">
        <f t="shared" si="53"/>
        <v>48.74887500000405</v>
      </c>
      <c r="AI493" s="19">
        <f t="shared" si="56"/>
        <v>28.51135030074266</v>
      </c>
      <c r="AJ493" s="20">
        <f t="shared" si="57"/>
        <v>41.51382918941147</v>
      </c>
    </row>
    <row r="494" spans="30:36" ht="12.75">
      <c r="AD494" s="18">
        <f t="shared" si="58"/>
        <v>0.03819817670799243</v>
      </c>
      <c r="AE494" s="19">
        <f t="shared" si="51"/>
        <v>4.414725000000387</v>
      </c>
      <c r="AF494" s="19">
        <f t="shared" si="52"/>
        <v>477.7961873046726</v>
      </c>
      <c r="AG494" s="19">
        <f t="shared" si="55"/>
        <v>18.250943193068935</v>
      </c>
      <c r="AH494" s="19">
        <f t="shared" si="53"/>
        <v>46.354612500004066</v>
      </c>
      <c r="AI494" s="19">
        <f t="shared" si="56"/>
        <v>28.10366930693513</v>
      </c>
      <c r="AJ494" s="20">
        <f t="shared" si="57"/>
        <v>39.37244258716937</v>
      </c>
    </row>
    <row r="495" spans="30:36" ht="12.75">
      <c r="AD495" s="18">
        <f t="shared" si="58"/>
        <v>0.03395393485154963</v>
      </c>
      <c r="AE495" s="19">
        <f t="shared" si="51"/>
        <v>4.1867000000003864</v>
      </c>
      <c r="AF495" s="19">
        <f t="shared" si="52"/>
        <v>478.7692956291221</v>
      </c>
      <c r="AG495" s="19">
        <f t="shared" si="55"/>
        <v>16.256101472713514</v>
      </c>
      <c r="AH495" s="19">
        <f t="shared" si="53"/>
        <v>43.960350000004055</v>
      </c>
      <c r="AI495" s="19">
        <f t="shared" si="56"/>
        <v>27.70424852729054</v>
      </c>
      <c r="AJ495" s="20">
        <f t="shared" si="57"/>
        <v>36.9790082943198</v>
      </c>
    </row>
    <row r="496" spans="30:36" ht="12.75">
      <c r="AD496" s="18">
        <f t="shared" si="58"/>
        <v>0.029709692995106823</v>
      </c>
      <c r="AE496" s="19">
        <f t="shared" si="51"/>
        <v>3.9586750000003867</v>
      </c>
      <c r="AF496" s="19">
        <f t="shared" si="52"/>
        <v>479.7424039535715</v>
      </c>
      <c r="AG496" s="19">
        <f t="shared" si="55"/>
        <v>14.252999538195132</v>
      </c>
      <c r="AH496" s="19">
        <f t="shared" si="53"/>
        <v>41.56608750000406</v>
      </c>
      <c r="AI496" s="19">
        <f t="shared" si="56"/>
        <v>27.313087961808925</v>
      </c>
      <c r="AJ496" s="20">
        <f t="shared" si="57"/>
        <v>34.289971453757204</v>
      </c>
    </row>
    <row r="497" spans="30:36" ht="12.75">
      <c r="AD497" s="18">
        <f>AD496-$V$7/500</f>
        <v>0.025465451138664018</v>
      </c>
      <c r="AE497" s="19">
        <f t="shared" si="51"/>
        <v>3.7306500000003866</v>
      </c>
      <c r="AF497" s="19">
        <f t="shared" si="52"/>
        <v>480.715512278021</v>
      </c>
      <c r="AG497" s="19">
        <f t="shared" si="55"/>
        <v>12.241637389513786</v>
      </c>
      <c r="AH497" s="19">
        <f t="shared" si="53"/>
        <v>39.17182500000406</v>
      </c>
      <c r="AI497" s="19">
        <f t="shared" si="56"/>
        <v>26.93018761049028</v>
      </c>
      <c r="AJ497" s="20">
        <f t="shared" si="57"/>
        <v>31.251128558632423</v>
      </c>
    </row>
    <row r="498" spans="30:36" ht="12.75">
      <c r="AD498" s="18">
        <f aca="true" t="shared" si="59" ref="AD498:AD503">AD497-$V$7/500</f>
        <v>0.021221209282221213</v>
      </c>
      <c r="AE498" s="19">
        <f t="shared" si="51"/>
        <v>3.502625000000387</v>
      </c>
      <c r="AF498" s="19">
        <f t="shared" si="52"/>
        <v>481.68862060247034</v>
      </c>
      <c r="AG498" s="19">
        <f t="shared" si="55"/>
        <v>10.222015026669476</v>
      </c>
      <c r="AH498" s="19">
        <f t="shared" si="53"/>
        <v>36.77756250000406</v>
      </c>
      <c r="AI498" s="19">
        <f t="shared" si="56"/>
        <v>26.555547473334585</v>
      </c>
      <c r="AJ498" s="20">
        <f t="shared" si="57"/>
        <v>27.79416125434726</v>
      </c>
    </row>
    <row r="499" spans="30:36" ht="12.75">
      <c r="AD499" s="18">
        <f t="shared" si="59"/>
        <v>0.016976967425778408</v>
      </c>
      <c r="AE499" s="19">
        <f t="shared" si="51"/>
        <v>3.2746000000003868</v>
      </c>
      <c r="AF499" s="19">
        <f t="shared" si="52"/>
        <v>482.6617289269198</v>
      </c>
      <c r="AG499" s="19">
        <f t="shared" si="55"/>
        <v>8.194132449662206</v>
      </c>
      <c r="AH499" s="19">
        <f t="shared" si="53"/>
        <v>34.38330000000406</v>
      </c>
      <c r="AI499" s="19">
        <f t="shared" si="56"/>
        <v>26.189167550341857</v>
      </c>
      <c r="AJ499" s="20">
        <f t="shared" si="57"/>
        <v>23.831721939608</v>
      </c>
    </row>
    <row r="500" spans="30:36" ht="12.75">
      <c r="AD500" s="18">
        <f t="shared" si="59"/>
        <v>0.012732725569335603</v>
      </c>
      <c r="AE500" s="19">
        <f t="shared" si="51"/>
        <v>3.0465750000003866</v>
      </c>
      <c r="AF500" s="19">
        <f t="shared" si="52"/>
        <v>483.6348372513692</v>
      </c>
      <c r="AG500" s="19">
        <f t="shared" si="55"/>
        <v>6.157989658491972</v>
      </c>
      <c r="AH500" s="19">
        <f t="shared" si="53"/>
        <v>31.98903750000406</v>
      </c>
      <c r="AI500" s="19">
        <f t="shared" si="56"/>
        <v>25.83104784151209</v>
      </c>
      <c r="AJ500" s="20">
        <f t="shared" si="57"/>
        <v>19.25031241871904</v>
      </c>
    </row>
    <row r="501" spans="30:36" ht="12.75">
      <c r="AD501" s="18">
        <f t="shared" si="59"/>
        <v>0.008488483712892798</v>
      </c>
      <c r="AE501" s="19">
        <f t="shared" si="51"/>
        <v>2.8185500000003865</v>
      </c>
      <c r="AF501" s="19">
        <f t="shared" si="52"/>
        <v>484.6079455758187</v>
      </c>
      <c r="AG501" s="19">
        <f t="shared" si="55"/>
        <v>4.113586653158777</v>
      </c>
      <c r="AH501" s="19">
        <f t="shared" si="53"/>
        <v>29.59477500000406</v>
      </c>
      <c r="AI501" s="19">
        <f t="shared" si="56"/>
        <v>25.481188346845283</v>
      </c>
      <c r="AJ501" s="20">
        <f t="shared" si="57"/>
        <v>13.899705786437682</v>
      </c>
    </row>
    <row r="502" spans="30:36" ht="12.75">
      <c r="AD502" s="18">
        <f t="shared" si="59"/>
        <v>0.004244241856449994</v>
      </c>
      <c r="AE502" s="19">
        <f t="shared" si="51"/>
        <v>2.5905250000003868</v>
      </c>
      <c r="AF502" s="19">
        <f t="shared" si="52"/>
        <v>485.58105390026816</v>
      </c>
      <c r="AG502" s="19">
        <f t="shared" si="55"/>
        <v>2.060923433662619</v>
      </c>
      <c r="AH502" s="19">
        <f t="shared" si="53"/>
        <v>27.20051250000406</v>
      </c>
      <c r="AI502" s="19">
        <f t="shared" si="56"/>
        <v>25.13958906634144</v>
      </c>
      <c r="AJ502" s="20">
        <f t="shared" si="57"/>
        <v>7.576781627413497</v>
      </c>
    </row>
    <row r="503" spans="30:36" ht="12.75">
      <c r="AD503" s="18">
        <f t="shared" si="59"/>
        <v>7.190428807923865E-15</v>
      </c>
      <c r="AE503" s="19">
        <f t="shared" si="51"/>
        <v>2.3625000000003866</v>
      </c>
      <c r="AF503" s="19">
        <f t="shared" si="52"/>
        <v>486.5541622247176</v>
      </c>
      <c r="AG503" s="19">
        <f t="shared" si="55"/>
        <v>3.498533064675871E-12</v>
      </c>
      <c r="AH503" s="19">
        <f t="shared" si="53"/>
        <v>24.80625000000406</v>
      </c>
      <c r="AI503" s="19">
        <f t="shared" si="56"/>
        <v>24.80625000000056</v>
      </c>
      <c r="AJ503" s="20">
        <f t="shared" si="57"/>
        <v>1.4103433871203016E-11</v>
      </c>
    </row>
    <row r="504" spans="30:36" ht="12.75">
      <c r="AD504" s="18"/>
      <c r="AE504" s="19"/>
      <c r="AF504" s="19"/>
      <c r="AG504" s="19"/>
      <c r="AH504" s="19"/>
      <c r="AI504" s="19"/>
      <c r="AJ504" s="20"/>
    </row>
    <row r="505" spans="30:36" ht="12.75">
      <c r="AD505" s="18"/>
      <c r="AE505" s="19"/>
      <c r="AF505" s="19"/>
      <c r="AG505" s="19"/>
      <c r="AH505" s="19"/>
      <c r="AI505" s="19"/>
      <c r="AJ505" s="20"/>
    </row>
    <row r="506" spans="30:36" ht="12.75">
      <c r="AD506" s="18"/>
      <c r="AE506" s="19"/>
      <c r="AF506" s="19"/>
      <c r="AG506" s="19"/>
      <c r="AH506" s="19"/>
      <c r="AI506" s="19"/>
      <c r="AJ506" s="20"/>
    </row>
  </sheetData>
  <sheetProtection/>
  <autoFilter ref="A2:O2">
    <sortState ref="A3:O506">
      <sortCondition sortBy="value" ref="C3:C506"/>
    </sortState>
  </autoFilter>
  <mergeCells count="11">
    <mergeCell ref="B12:K12"/>
    <mergeCell ref="B13:K13"/>
    <mergeCell ref="B14:K14"/>
    <mergeCell ref="A9:O9"/>
    <mergeCell ref="A1:B1"/>
    <mergeCell ref="B11:K11"/>
    <mergeCell ref="AD1:AJ1"/>
    <mergeCell ref="L25:O26"/>
    <mergeCell ref="L36:M36"/>
    <mergeCell ref="L37:O38"/>
    <mergeCell ref="L24:M24"/>
  </mergeCells>
  <dataValidations count="3">
    <dataValidation type="list" allowBlank="1" showInputMessage="1" showErrorMessage="1" sqref="B13:K13">
      <formula1>$C$3:$C$31</formula1>
    </dataValidation>
    <dataValidation type="list" allowBlank="1" showInputMessage="1" showErrorMessage="1" sqref="L36 L24">
      <formula1>$M$27:$M$32</formula1>
    </dataValidation>
    <dataValidation type="list" allowBlank="1" showInputMessage="1" showErrorMessage="1" sqref="N15">
      <formula1>"True,False"</formula1>
    </dataValidation>
  </dataValidations>
  <hyperlinks>
    <hyperlink ref="O6" r:id="rId1" display="FIRST"/>
    <hyperlink ref="O3" r:id="rId2" display="FIRST"/>
    <hyperlink ref="O8" r:id="rId3" display="Mabuchi"/>
    <hyperlink ref="O7" r:id="rId4" display="Kinmore"/>
    <hyperlink ref="L56" r:id="rId5" display="Wire"/>
    <hyperlink ref="O4" r:id="rId6" display="FIRST"/>
    <hyperlink ref="O5" r:id="rId7" display="FIRST"/>
  </hyperlinks>
  <printOptions/>
  <pageMargins left="0.75" right="0.75" top="1" bottom="1" header="0.5" footer="0.5"/>
  <pageSetup fitToHeight="1" fitToWidth="1" horizontalDpi="600" verticalDpi="600" orientation="landscape" paperSize="17" scale="68" r:id="rId12"/>
  <rowBreaks count="1" manualBreakCount="1">
    <brk id="49" max="255" man="1"/>
  </rowBreaks>
  <colBreaks count="1" manualBreakCount="1">
    <brk id="15" max="65535" man="1"/>
  </colBreaks>
  <drawing r:id="rId11"/>
  <legacyDrawing r:id="rId10"/>
  <oleObjects>
    <oleObject progId="Equation.3" shapeId="71050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 KRAMARCZYK</dc:creator>
  <cp:keywords/>
  <dc:description/>
  <cp:lastModifiedBy>Mark Kramarczyk</cp:lastModifiedBy>
  <cp:lastPrinted>2009-01-07T21:39:53Z</cp:lastPrinted>
  <dcterms:created xsi:type="dcterms:W3CDTF">2009-01-05T21:54:38Z</dcterms:created>
  <dcterms:modified xsi:type="dcterms:W3CDTF">2010-01-18T16:13:30Z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