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44" yWindow="684" windowWidth="23256" windowHeight="14616"/>
  </bookViews>
  <sheets>
    <sheet name="Drag Race" sheetId="4" r:id="rId1"/>
    <sheet name="Motor Performance" sheetId="2" r:id="rId2"/>
    <sheet name="gyro" sheetId="5" r:id="rId3"/>
  </sheets>
  <definedNames>
    <definedName name="a">'Drag Race'!$K$14</definedName>
    <definedName name="b">'Drag Race'!$A$15</definedName>
    <definedName name="c_array">'Motor Performance'!$E$12:$E$62</definedName>
    <definedName name="K">'Drag Race'!#REF!</definedName>
    <definedName name="KO">'Drag Race'!#REF!</definedName>
    <definedName name="Ks">'Drag Race'!#REF!</definedName>
    <definedName name="Kstep">'Drag Race'!#REF!</definedName>
    <definedName name="L">'Drag Race'!$C$25</definedName>
    <definedName name="m">'Drag Race'!$A$14</definedName>
    <definedName name="mi">'Drag Race'!$A$14</definedName>
    <definedName name="p_array">'Motor Performance'!$H$12:$H$62</definedName>
    <definedName name="_xlnm.Print_Area" localSheetId="0">'Drag Race'!$B$1:$P$81</definedName>
    <definedName name="s_array">'Motor Performance'!$D$12:$D$62</definedName>
    <definedName name="si">'Drag Race'!$A$14</definedName>
    <definedName name="T">'Drag Race'!$C$26</definedName>
    <definedName name="t_array">'Motor Performance'!$B$12:$B$62</definedName>
    <definedName name="tau">'Drag Race'!$C$28</definedName>
    <definedName name="ti">'Drag Race'!$A$11</definedName>
    <definedName name="vfin">'Drag Race'!$I$12</definedName>
    <definedName name="vi">'Drag Race'!$A$12</definedName>
    <definedName name="vss">'Drag Race'!#REF!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4"/>
  <c r="C20"/>
  <c r="K37"/>
  <c r="L37"/>
  <c r="E37"/>
  <c r="D38"/>
  <c r="K38"/>
  <c r="L38"/>
  <c r="E38"/>
  <c r="D39"/>
  <c r="K39"/>
  <c r="L39"/>
  <c r="E39"/>
  <c r="D40"/>
  <c r="K40"/>
  <c r="L40"/>
  <c r="E40"/>
  <c r="D41"/>
  <c r="K41"/>
  <c r="L41"/>
  <c r="E41"/>
  <c r="D42"/>
  <c r="K42"/>
  <c r="L42"/>
  <c r="E42"/>
  <c r="D43"/>
  <c r="K43"/>
  <c r="L43"/>
  <c r="E43"/>
  <c r="D44"/>
  <c r="K44"/>
  <c r="L44"/>
  <c r="E44"/>
  <c r="D45"/>
  <c r="K45"/>
  <c r="L45"/>
  <c r="E45"/>
  <c r="D46"/>
  <c r="K46"/>
  <c r="L46"/>
  <c r="E46"/>
  <c r="D47"/>
  <c r="K47"/>
  <c r="L47"/>
  <c r="E47"/>
  <c r="D48"/>
  <c r="K48"/>
  <c r="L48"/>
  <c r="E48"/>
  <c r="D49"/>
  <c r="K49"/>
  <c r="L49"/>
  <c r="E49"/>
  <c r="D50"/>
  <c r="K50"/>
  <c r="L50"/>
  <c r="E50"/>
  <c r="D51"/>
  <c r="K51"/>
  <c r="L51"/>
  <c r="E51"/>
  <c r="D52"/>
  <c r="K52"/>
  <c r="L52"/>
  <c r="E52"/>
  <c r="D53"/>
  <c r="K53"/>
  <c r="L53"/>
  <c r="E53"/>
  <c r="D54"/>
  <c r="K54"/>
  <c r="L54"/>
  <c r="E54"/>
  <c r="D55"/>
  <c r="K55"/>
  <c r="L55"/>
  <c r="E55"/>
  <c r="D56"/>
  <c r="K56"/>
  <c r="L56"/>
  <c r="E56"/>
  <c r="D57"/>
  <c r="K57"/>
  <c r="L57"/>
  <c r="E57"/>
  <c r="D58"/>
  <c r="K58"/>
  <c r="L58"/>
  <c r="E58"/>
  <c r="D59"/>
  <c r="K59"/>
  <c r="L59"/>
  <c r="E59"/>
  <c r="D60"/>
  <c r="K60"/>
  <c r="L60"/>
  <c r="E60"/>
  <c r="D61"/>
  <c r="K61"/>
  <c r="L61"/>
  <c r="E61"/>
  <c r="D62"/>
  <c r="K62"/>
  <c r="L62"/>
  <c r="E62"/>
  <c r="D63"/>
  <c r="K63"/>
  <c r="L63"/>
  <c r="E63"/>
  <c r="D64"/>
  <c r="K64"/>
  <c r="L64"/>
  <c r="E64"/>
  <c r="D65"/>
  <c r="K65"/>
  <c r="L65"/>
  <c r="E65"/>
  <c r="D66"/>
  <c r="K66"/>
  <c r="L66"/>
  <c r="E66"/>
  <c r="D67"/>
  <c r="K67"/>
  <c r="L67"/>
  <c r="E67"/>
  <c r="D68"/>
  <c r="K68"/>
  <c r="L68"/>
  <c r="E68"/>
  <c r="D69"/>
  <c r="K69"/>
  <c r="L69"/>
  <c r="E69"/>
  <c r="D70"/>
  <c r="K70"/>
  <c r="L70"/>
  <c r="E70"/>
  <c r="D71"/>
  <c r="K71"/>
  <c r="L71"/>
  <c r="E71"/>
  <c r="D72"/>
  <c r="K72"/>
  <c r="L72"/>
  <c r="E72"/>
  <c r="D73"/>
  <c r="K73"/>
  <c r="L73"/>
  <c r="E73"/>
  <c r="D74"/>
  <c r="K74"/>
  <c r="L74"/>
  <c r="E74"/>
  <c r="D75"/>
  <c r="K75"/>
  <c r="L75"/>
  <c r="E75"/>
  <c r="D76"/>
  <c r="K76"/>
  <c r="L76"/>
  <c r="E76"/>
  <c r="D77"/>
  <c r="K77"/>
  <c r="L77"/>
  <c r="E77"/>
  <c r="D78"/>
  <c r="K78"/>
  <c r="L78"/>
  <c r="E78"/>
  <c r="D79"/>
  <c r="K79"/>
  <c r="L79"/>
  <c r="E79"/>
  <c r="D80"/>
  <c r="K80"/>
  <c r="L80"/>
  <c r="E80"/>
  <c r="D81"/>
  <c r="K81"/>
  <c r="L81"/>
  <c r="E81"/>
  <c r="D82"/>
  <c r="K82"/>
  <c r="L82"/>
  <c r="E82"/>
  <c r="D83"/>
  <c r="K83"/>
  <c r="L83"/>
  <c r="E83"/>
  <c r="D84"/>
  <c r="K84"/>
  <c r="L84"/>
  <c r="E84"/>
  <c r="D85"/>
  <c r="K85"/>
  <c r="L85"/>
  <c r="E85"/>
  <c r="D86"/>
  <c r="K86"/>
  <c r="L86"/>
  <c r="E86"/>
  <c r="D87"/>
  <c r="K87"/>
  <c r="L87"/>
  <c r="E87"/>
  <c r="D88"/>
  <c r="K88"/>
  <c r="L88"/>
  <c r="E88"/>
  <c r="D89"/>
  <c r="K89"/>
  <c r="L89"/>
  <c r="E89"/>
  <c r="D90"/>
  <c r="K90"/>
  <c r="L90"/>
  <c r="E90"/>
  <c r="D91"/>
  <c r="K91"/>
  <c r="L91"/>
  <c r="E91"/>
  <c r="D92"/>
  <c r="K92"/>
  <c r="L92"/>
  <c r="E92"/>
  <c r="D93"/>
  <c r="K93"/>
  <c r="L93"/>
  <c r="E93"/>
  <c r="D94"/>
  <c r="K94"/>
  <c r="L94"/>
  <c r="E94"/>
  <c r="D95"/>
  <c r="K95"/>
  <c r="L95"/>
  <c r="E95"/>
  <c r="D96"/>
  <c r="K96"/>
  <c r="L96"/>
  <c r="E96"/>
  <c r="D97"/>
  <c r="K97"/>
  <c r="L97"/>
  <c r="E97"/>
  <c r="D98"/>
  <c r="K98"/>
  <c r="L98"/>
  <c r="E98"/>
  <c r="D99"/>
  <c r="K99"/>
  <c r="L99"/>
  <c r="E99"/>
  <c r="D100"/>
  <c r="K100"/>
  <c r="L100"/>
  <c r="E100"/>
  <c r="D101"/>
  <c r="K101"/>
  <c r="L101"/>
  <c r="E101"/>
  <c r="D102"/>
  <c r="K102"/>
  <c r="L102"/>
  <c r="E102"/>
  <c r="D103"/>
  <c r="K103"/>
  <c r="L103"/>
  <c r="E103"/>
  <c r="D104"/>
  <c r="K104"/>
  <c r="L104"/>
  <c r="E104"/>
  <c r="D105"/>
  <c r="K105"/>
  <c r="L105"/>
  <c r="E105"/>
  <c r="D106"/>
  <c r="K106"/>
  <c r="L106"/>
  <c r="E106"/>
  <c r="D107"/>
  <c r="K107"/>
  <c r="L107"/>
  <c r="E107"/>
  <c r="D108"/>
  <c r="K108"/>
  <c r="L108"/>
  <c r="E108"/>
  <c r="D109"/>
  <c r="K109"/>
  <c r="L109"/>
  <c r="E109"/>
  <c r="D110"/>
  <c r="K110"/>
  <c r="L110"/>
  <c r="E110"/>
  <c r="D111"/>
  <c r="K111"/>
  <c r="L111"/>
  <c r="E111"/>
  <c r="D112"/>
  <c r="K112"/>
  <c r="L112"/>
  <c r="E112"/>
  <c r="D113"/>
  <c r="K113"/>
  <c r="L113"/>
  <c r="E113"/>
  <c r="D114"/>
  <c r="K114"/>
  <c r="L114"/>
  <c r="E114"/>
  <c r="D115"/>
  <c r="K115"/>
  <c r="L115"/>
  <c r="E115"/>
  <c r="D116"/>
  <c r="K116"/>
  <c r="L116"/>
  <c r="E116"/>
  <c r="D117"/>
  <c r="K117"/>
  <c r="L117"/>
  <c r="E117"/>
  <c r="D118"/>
  <c r="K118"/>
  <c r="L118"/>
  <c r="E118"/>
  <c r="D119"/>
  <c r="K119"/>
  <c r="L119"/>
  <c r="E119"/>
  <c r="D120"/>
  <c r="K120"/>
  <c r="L120"/>
  <c r="E120"/>
  <c r="D121"/>
  <c r="K121"/>
  <c r="L121"/>
  <c r="E121"/>
  <c r="D122"/>
  <c r="K122"/>
  <c r="L122"/>
  <c r="E122"/>
  <c r="D123"/>
  <c r="K123"/>
  <c r="L123"/>
  <c r="E123"/>
  <c r="D124"/>
  <c r="K124"/>
  <c r="L124"/>
  <c r="E124"/>
  <c r="D125"/>
  <c r="K125"/>
  <c r="L125"/>
  <c r="E125"/>
  <c r="D126"/>
  <c r="K126"/>
  <c r="L126"/>
  <c r="E126"/>
  <c r="D127"/>
  <c r="K127"/>
  <c r="L127"/>
  <c r="E127"/>
  <c r="D128"/>
  <c r="K128"/>
  <c r="L128"/>
  <c r="E128"/>
  <c r="D129"/>
  <c r="K129"/>
  <c r="L129"/>
  <c r="E129"/>
  <c r="D130"/>
  <c r="K130"/>
  <c r="L130"/>
  <c r="E130"/>
  <c r="D131"/>
  <c r="K131"/>
  <c r="L131"/>
  <c r="E131"/>
  <c r="D132"/>
  <c r="K132"/>
  <c r="L132"/>
  <c r="E132"/>
  <c r="D133"/>
  <c r="K133"/>
  <c r="L133"/>
  <c r="E133"/>
  <c r="D134"/>
  <c r="K134"/>
  <c r="L134"/>
  <c r="E134"/>
  <c r="D135"/>
  <c r="K135"/>
  <c r="L135"/>
  <c r="E135"/>
  <c r="D136"/>
  <c r="K136"/>
  <c r="L136"/>
  <c r="E136"/>
  <c r="D137"/>
  <c r="K137"/>
  <c r="L137"/>
  <c r="E137"/>
  <c r="D138"/>
  <c r="K138"/>
  <c r="L138"/>
  <c r="E138"/>
  <c r="D139"/>
  <c r="K139"/>
  <c r="L139"/>
  <c r="E139"/>
  <c r="D140"/>
  <c r="K140"/>
  <c r="L140"/>
  <c r="E140"/>
  <c r="D141"/>
  <c r="K141"/>
  <c r="L141"/>
  <c r="E141"/>
  <c r="D142"/>
  <c r="K142"/>
  <c r="L142"/>
  <c r="E142"/>
  <c r="D143"/>
  <c r="K143"/>
  <c r="L143"/>
  <c r="E143"/>
  <c r="D144"/>
  <c r="K144"/>
  <c r="L144"/>
  <c r="E144"/>
  <c r="D145"/>
  <c r="K145"/>
  <c r="L145"/>
  <c r="E145"/>
  <c r="D146"/>
  <c r="K146"/>
  <c r="L146"/>
  <c r="E146"/>
  <c r="D147"/>
  <c r="K147"/>
  <c r="L147"/>
  <c r="E147"/>
  <c r="D148"/>
  <c r="K148"/>
  <c r="L148"/>
  <c r="E148"/>
  <c r="D149"/>
  <c r="K149"/>
  <c r="L149"/>
  <c r="E149"/>
  <c r="D150"/>
  <c r="K150"/>
  <c r="L150"/>
  <c r="E150"/>
  <c r="D151"/>
  <c r="K151"/>
  <c r="L151"/>
  <c r="E151"/>
  <c r="D152"/>
  <c r="K152"/>
  <c r="L152"/>
  <c r="E152"/>
  <c r="D153"/>
  <c r="K153"/>
  <c r="L153"/>
  <c r="E153"/>
  <c r="D154"/>
  <c r="K154"/>
  <c r="L154"/>
  <c r="E154"/>
  <c r="D155"/>
  <c r="K155"/>
  <c r="L155"/>
  <c r="E155"/>
  <c r="D156"/>
  <c r="K156"/>
  <c r="L156"/>
  <c r="E156"/>
  <c r="D157"/>
  <c r="K157"/>
  <c r="L157"/>
  <c r="E157"/>
  <c r="D158"/>
  <c r="K158"/>
  <c r="L158"/>
  <c r="E158"/>
  <c r="D159"/>
  <c r="K159"/>
  <c r="L159"/>
  <c r="E159"/>
  <c r="D160"/>
  <c r="K160"/>
  <c r="L160"/>
  <c r="E160"/>
  <c r="D161"/>
  <c r="K161"/>
  <c r="L161"/>
  <c r="E161"/>
  <c r="D162"/>
  <c r="K162"/>
  <c r="L162"/>
  <c r="E162"/>
  <c r="D163"/>
  <c r="K163"/>
  <c r="L163"/>
  <c r="E163"/>
  <c r="D164"/>
  <c r="K164"/>
  <c r="L164"/>
  <c r="E164"/>
  <c r="D165"/>
  <c r="K165"/>
  <c r="L165"/>
  <c r="E165"/>
  <c r="D166"/>
  <c r="K166"/>
  <c r="L166"/>
  <c r="E166"/>
  <c r="D167"/>
  <c r="K167"/>
  <c r="L167"/>
  <c r="E167"/>
  <c r="D168"/>
  <c r="K168"/>
  <c r="L168"/>
  <c r="E168"/>
  <c r="D169"/>
  <c r="K169"/>
  <c r="L169"/>
  <c r="E169"/>
  <c r="D170"/>
  <c r="K170"/>
  <c r="L170"/>
  <c r="E170"/>
  <c r="D171"/>
  <c r="K171"/>
  <c r="L171"/>
  <c r="E171"/>
  <c r="D172"/>
  <c r="K172"/>
  <c r="L172"/>
  <c r="E172"/>
  <c r="D173"/>
  <c r="K173"/>
  <c r="L173"/>
  <c r="E173"/>
  <c r="D174"/>
  <c r="K174"/>
  <c r="L174"/>
  <c r="E174"/>
  <c r="D175"/>
  <c r="K175"/>
  <c r="L175"/>
  <c r="E175"/>
  <c r="D176"/>
  <c r="K176"/>
  <c r="L176"/>
  <c r="E176"/>
  <c r="D177"/>
  <c r="K177"/>
  <c r="L177"/>
  <c r="E177"/>
  <c r="D178"/>
  <c r="K178"/>
  <c r="L178"/>
  <c r="E178"/>
  <c r="D179"/>
  <c r="K179"/>
  <c r="L179"/>
  <c r="E179"/>
  <c r="D180"/>
  <c r="K180"/>
  <c r="L180"/>
  <c r="E180"/>
  <c r="D181"/>
  <c r="K181"/>
  <c r="L181"/>
  <c r="E181"/>
  <c r="D182"/>
  <c r="K182"/>
  <c r="L182"/>
  <c r="E182"/>
  <c r="D183"/>
  <c r="K183"/>
  <c r="L183"/>
  <c r="E183"/>
  <c r="D184"/>
  <c r="K184"/>
  <c r="L184"/>
  <c r="E184"/>
  <c r="D185"/>
  <c r="K185"/>
  <c r="L185"/>
  <c r="E185"/>
  <c r="D186"/>
  <c r="K186"/>
  <c r="L186"/>
  <c r="E186"/>
  <c r="D187"/>
  <c r="K187"/>
  <c r="L187"/>
  <c r="E187"/>
  <c r="D188"/>
  <c r="K188"/>
  <c r="L188"/>
  <c r="E188"/>
  <c r="D189"/>
  <c r="K189"/>
  <c r="L189"/>
  <c r="E189"/>
  <c r="D190"/>
  <c r="K190"/>
  <c r="L190"/>
  <c r="E190"/>
  <c r="D191"/>
  <c r="K191"/>
  <c r="L191"/>
  <c r="E191"/>
  <c r="D192"/>
  <c r="K192"/>
  <c r="L192"/>
  <c r="E192"/>
  <c r="D193"/>
  <c r="K193"/>
  <c r="L193"/>
  <c r="E193"/>
  <c r="D194"/>
  <c r="K194"/>
  <c r="L194"/>
  <c r="E194"/>
  <c r="D195"/>
  <c r="K195"/>
  <c r="L195"/>
  <c r="E195"/>
  <c r="D196"/>
  <c r="K196"/>
  <c r="L196"/>
  <c r="E196"/>
  <c r="D197"/>
  <c r="K197"/>
  <c r="L197"/>
  <c r="E197"/>
  <c r="D198"/>
  <c r="K198"/>
  <c r="L198"/>
  <c r="E198"/>
  <c r="D199"/>
  <c r="K199"/>
  <c r="L199"/>
  <c r="E199"/>
  <c r="D200"/>
  <c r="K200"/>
  <c r="L200"/>
  <c r="E200"/>
  <c r="D201"/>
  <c r="K201"/>
  <c r="L201"/>
  <c r="E201"/>
  <c r="D202"/>
  <c r="K202"/>
  <c r="L202"/>
  <c r="E202"/>
  <c r="D203"/>
  <c r="K203"/>
  <c r="L203"/>
  <c r="E203"/>
  <c r="D204"/>
  <c r="K204"/>
  <c r="L204"/>
  <c r="E204"/>
  <c r="D205"/>
  <c r="K205"/>
  <c r="L205"/>
  <c r="E205"/>
  <c r="D206"/>
  <c r="K206"/>
  <c r="L206"/>
  <c r="E206"/>
  <c r="D207"/>
  <c r="K207"/>
  <c r="L207"/>
  <c r="E207"/>
  <c r="D208"/>
  <c r="K208"/>
  <c r="L208"/>
  <c r="E208"/>
  <c r="D209"/>
  <c r="K209"/>
  <c r="L209"/>
  <c r="E209"/>
  <c r="D210"/>
  <c r="K210"/>
  <c r="L210"/>
  <c r="E210"/>
  <c r="D211"/>
  <c r="K211"/>
  <c r="L211"/>
  <c r="E211"/>
  <c r="D212"/>
  <c r="K212"/>
  <c r="L212"/>
  <c r="E212"/>
  <c r="D213"/>
  <c r="K213"/>
  <c r="L213"/>
  <c r="E213"/>
  <c r="D214"/>
  <c r="K214"/>
  <c r="L214"/>
  <c r="E214"/>
  <c r="D215"/>
  <c r="K215"/>
  <c r="L215"/>
  <c r="E215"/>
  <c r="D216"/>
  <c r="K216"/>
  <c r="L216"/>
  <c r="E216"/>
  <c r="D217"/>
  <c r="K217"/>
  <c r="L217"/>
  <c r="E217"/>
  <c r="D218"/>
  <c r="K218"/>
  <c r="L218"/>
  <c r="E218"/>
  <c r="D219"/>
  <c r="K219"/>
  <c r="L219"/>
  <c r="E219"/>
  <c r="D220"/>
  <c r="K220"/>
  <c r="L220"/>
  <c r="E220"/>
  <c r="D221"/>
  <c r="K221"/>
  <c r="L221"/>
  <c r="E221"/>
  <c r="D222"/>
  <c r="K222"/>
  <c r="L222"/>
  <c r="E222"/>
  <c r="D223"/>
  <c r="K223"/>
  <c r="L223"/>
  <c r="E223"/>
  <c r="D224"/>
  <c r="K224"/>
  <c r="L224"/>
  <c r="E224"/>
  <c r="D225"/>
  <c r="K225"/>
  <c r="L225"/>
  <c r="E225"/>
  <c r="D226"/>
  <c r="K226"/>
  <c r="L226"/>
  <c r="E226"/>
  <c r="D227"/>
  <c r="K227"/>
  <c r="L227"/>
  <c r="E227"/>
  <c r="D228"/>
  <c r="K228"/>
  <c r="L228"/>
  <c r="E228"/>
  <c r="D229"/>
  <c r="K229"/>
  <c r="L229"/>
  <c r="E229"/>
  <c r="D230"/>
  <c r="K230"/>
  <c r="L230"/>
  <c r="E230"/>
  <c r="D231"/>
  <c r="K231"/>
  <c r="L231"/>
  <c r="E231"/>
  <c r="D232"/>
  <c r="K232"/>
  <c r="L232"/>
  <c r="E232"/>
  <c r="D233"/>
  <c r="K233"/>
  <c r="L233"/>
  <c r="E233"/>
  <c r="D234"/>
  <c r="K234"/>
  <c r="L234"/>
  <c r="E234"/>
  <c r="D235"/>
  <c r="K235"/>
  <c r="L235"/>
  <c r="E235"/>
  <c r="D236"/>
  <c r="K236"/>
  <c r="L236"/>
  <c r="E236"/>
  <c r="D237"/>
  <c r="K237"/>
  <c r="L237"/>
  <c r="E237"/>
  <c r="D238"/>
  <c r="K238"/>
  <c r="L238"/>
  <c r="E238"/>
  <c r="D239"/>
  <c r="K239"/>
  <c r="L239"/>
  <c r="E239"/>
  <c r="D240"/>
  <c r="K240"/>
  <c r="L240"/>
  <c r="E240"/>
  <c r="D241"/>
  <c r="K241"/>
  <c r="L241"/>
  <c r="E241"/>
  <c r="D242"/>
  <c r="K242"/>
  <c r="L242"/>
  <c r="E242"/>
  <c r="D243"/>
  <c r="K243"/>
  <c r="L243"/>
  <c r="E243"/>
  <c r="D244"/>
  <c r="K244"/>
  <c r="L244"/>
  <c r="E244"/>
  <c r="D245"/>
  <c r="K245"/>
  <c r="L245"/>
  <c r="E245"/>
  <c r="D246"/>
  <c r="K246"/>
  <c r="L246"/>
  <c r="E246"/>
  <c r="D247"/>
  <c r="K247"/>
  <c r="L247"/>
  <c r="E247"/>
  <c r="D248"/>
  <c r="K248"/>
  <c r="L248"/>
  <c r="E248"/>
  <c r="D249"/>
  <c r="K249"/>
  <c r="L249"/>
  <c r="E249"/>
  <c r="D250"/>
  <c r="K250"/>
  <c r="L250"/>
  <c r="E250"/>
  <c r="D251"/>
  <c r="K251"/>
  <c r="L251"/>
  <c r="E251"/>
  <c r="D252"/>
  <c r="K252"/>
  <c r="L252"/>
  <c r="E252"/>
  <c r="D253"/>
  <c r="K253"/>
  <c r="L253"/>
  <c r="E253"/>
  <c r="D254"/>
  <c r="K254"/>
  <c r="L254"/>
  <c r="E254"/>
  <c r="D255"/>
  <c r="K255"/>
  <c r="L255"/>
  <c r="E255"/>
  <c r="D256"/>
  <c r="K256"/>
  <c r="L256"/>
  <c r="E256"/>
  <c r="D257"/>
  <c r="K257"/>
  <c r="L257"/>
  <c r="E257"/>
  <c r="D258"/>
  <c r="K258"/>
  <c r="L258"/>
  <c r="E258"/>
  <c r="D259"/>
  <c r="K259"/>
  <c r="L259"/>
  <c r="E259"/>
  <c r="D260"/>
  <c r="K260"/>
  <c r="L260"/>
  <c r="E260"/>
  <c r="D261"/>
  <c r="K261"/>
  <c r="L261"/>
  <c r="E261"/>
  <c r="D262"/>
  <c r="K262"/>
  <c r="L262"/>
  <c r="E262"/>
  <c r="D263"/>
  <c r="K263"/>
  <c r="L263"/>
  <c r="E263"/>
  <c r="D264"/>
  <c r="K264"/>
  <c r="L264"/>
  <c r="E264"/>
  <c r="D265"/>
  <c r="K265"/>
  <c r="L265"/>
  <c r="E265"/>
  <c r="D266"/>
  <c r="K266"/>
  <c r="L266"/>
  <c r="E266"/>
  <c r="D267"/>
  <c r="K267"/>
  <c r="L267"/>
  <c r="E267"/>
  <c r="D268"/>
  <c r="K268"/>
  <c r="L268"/>
  <c r="E268"/>
  <c r="D269"/>
  <c r="K269"/>
  <c r="L269"/>
  <c r="E269"/>
  <c r="D270"/>
  <c r="K270"/>
  <c r="L270"/>
  <c r="E270"/>
  <c r="D271"/>
  <c r="K271"/>
  <c r="L271"/>
  <c r="E271"/>
  <c r="D272"/>
  <c r="K272"/>
  <c r="L272"/>
  <c r="E272"/>
  <c r="D273"/>
  <c r="K273"/>
  <c r="L273"/>
  <c r="E273"/>
  <c r="D274"/>
  <c r="K274"/>
  <c r="L274"/>
  <c r="E274"/>
  <c r="D275"/>
  <c r="K275"/>
  <c r="L275"/>
  <c r="E275"/>
  <c r="D276"/>
  <c r="K276"/>
  <c r="L276"/>
  <c r="E276"/>
  <c r="D277"/>
  <c r="K277"/>
  <c r="L277"/>
  <c r="E277"/>
  <c r="D278"/>
  <c r="K278"/>
  <c r="L278"/>
  <c r="E278"/>
  <c r="D279"/>
  <c r="K279"/>
  <c r="L279"/>
  <c r="E279"/>
  <c r="D280"/>
  <c r="K280"/>
  <c r="L280"/>
  <c r="E280"/>
  <c r="D281"/>
  <c r="K281"/>
  <c r="L281"/>
  <c r="E281"/>
  <c r="D282"/>
  <c r="K282"/>
  <c r="L282"/>
  <c r="E282"/>
  <c r="D283"/>
  <c r="K283"/>
  <c r="L283"/>
  <c r="E283"/>
  <c r="D284"/>
  <c r="K284"/>
  <c r="L284"/>
  <c r="E284"/>
  <c r="D285"/>
  <c r="K285"/>
  <c r="L285"/>
  <c r="E285"/>
  <c r="D286"/>
  <c r="K286"/>
  <c r="L286"/>
  <c r="E286"/>
  <c r="D287"/>
  <c r="K287"/>
  <c r="L287"/>
  <c r="E287"/>
  <c r="D288"/>
  <c r="K288"/>
  <c r="L288"/>
  <c r="E288"/>
  <c r="D289"/>
  <c r="K289"/>
  <c r="L289"/>
  <c r="E289"/>
  <c r="D290"/>
  <c r="K290"/>
  <c r="L290"/>
  <c r="E290"/>
  <c r="D291"/>
  <c r="K291"/>
  <c r="L291"/>
  <c r="E291"/>
  <c r="D292"/>
  <c r="K292"/>
  <c r="L292"/>
  <c r="E292"/>
  <c r="D293"/>
  <c r="K293"/>
  <c r="L293"/>
  <c r="E293"/>
  <c r="D294"/>
  <c r="K294"/>
  <c r="L294"/>
  <c r="E294"/>
  <c r="D295"/>
  <c r="K295"/>
  <c r="L295"/>
  <c r="E295"/>
  <c r="D296"/>
  <c r="K296"/>
  <c r="L296"/>
  <c r="E296"/>
  <c r="D297"/>
  <c r="K297"/>
  <c r="L297"/>
  <c r="E297"/>
  <c r="D298"/>
  <c r="K298"/>
  <c r="L298"/>
  <c r="E298"/>
  <c r="D299"/>
  <c r="K299"/>
  <c r="L299"/>
  <c r="E299"/>
  <c r="D300"/>
  <c r="K300"/>
  <c r="L300"/>
  <c r="E300"/>
  <c r="D301"/>
  <c r="K301"/>
  <c r="L301"/>
  <c r="E301"/>
  <c r="D302"/>
  <c r="K302"/>
  <c r="L302"/>
  <c r="E302"/>
  <c r="D303"/>
  <c r="K303"/>
  <c r="L303"/>
  <c r="E303"/>
  <c r="D304"/>
  <c r="K304"/>
  <c r="L304"/>
  <c r="E304"/>
  <c r="D305"/>
  <c r="K305"/>
  <c r="L305"/>
  <c r="E305"/>
  <c r="D306"/>
  <c r="K306"/>
  <c r="L306"/>
  <c r="E306"/>
  <c r="D307"/>
  <c r="K307"/>
  <c r="L307"/>
  <c r="E307"/>
  <c r="D308"/>
  <c r="K308"/>
  <c r="L308"/>
  <c r="E308"/>
  <c r="D309"/>
  <c r="K309"/>
  <c r="L309"/>
  <c r="E309"/>
  <c r="D310"/>
  <c r="K310"/>
  <c r="L310"/>
  <c r="E310"/>
  <c r="D311"/>
  <c r="K311"/>
  <c r="L311"/>
  <c r="E311"/>
  <c r="D312"/>
  <c r="K312"/>
  <c r="L312"/>
  <c r="E312"/>
  <c r="D313"/>
  <c r="K313"/>
  <c r="L313"/>
  <c r="E313"/>
  <c r="D314"/>
  <c r="K314"/>
  <c r="L314"/>
  <c r="E314"/>
  <c r="D315"/>
  <c r="K315"/>
  <c r="L315"/>
  <c r="E315"/>
  <c r="D316"/>
  <c r="K316"/>
  <c r="L316"/>
  <c r="E316"/>
  <c r="D317"/>
  <c r="K317"/>
  <c r="L317"/>
  <c r="E317"/>
  <c r="D318"/>
  <c r="K318"/>
  <c r="L318"/>
  <c r="E318"/>
  <c r="D319"/>
  <c r="K319"/>
  <c r="L319"/>
  <c r="E319"/>
  <c r="D320"/>
  <c r="K320"/>
  <c r="L320"/>
  <c r="E320"/>
  <c r="D321"/>
  <c r="K321"/>
  <c r="L321"/>
  <c r="E321"/>
  <c r="D322"/>
  <c r="K322"/>
  <c r="L322"/>
  <c r="E322"/>
  <c r="D323"/>
  <c r="K323"/>
  <c r="L323"/>
  <c r="E323"/>
  <c r="D324"/>
  <c r="K324"/>
  <c r="L324"/>
  <c r="E324"/>
  <c r="D325"/>
  <c r="K325"/>
  <c r="L325"/>
  <c r="E325"/>
  <c r="D326"/>
  <c r="K326"/>
  <c r="L326"/>
  <c r="E326"/>
  <c r="D327"/>
  <c r="K327"/>
  <c r="L327"/>
  <c r="E327"/>
  <c r="D328"/>
  <c r="K328"/>
  <c r="L328"/>
  <c r="E328"/>
  <c r="D329"/>
  <c r="K329"/>
  <c r="L329"/>
  <c r="E329"/>
  <c r="D330"/>
  <c r="K330"/>
  <c r="L330"/>
  <c r="E330"/>
  <c r="D331"/>
  <c r="K331"/>
  <c r="L331"/>
  <c r="E331"/>
  <c r="D332"/>
  <c r="K332"/>
  <c r="L332"/>
  <c r="E332"/>
  <c r="D333"/>
  <c r="K333"/>
  <c r="L333"/>
  <c r="E333"/>
  <c r="D334"/>
  <c r="K334"/>
  <c r="L334"/>
  <c r="E334"/>
  <c r="D335"/>
  <c r="K335"/>
  <c r="L335"/>
  <c r="E335"/>
  <c r="D336"/>
  <c r="K336"/>
  <c r="L336"/>
  <c r="E336"/>
  <c r="D337"/>
  <c r="K337"/>
  <c r="L337"/>
  <c r="E337"/>
  <c r="D338"/>
  <c r="K338"/>
  <c r="L338"/>
  <c r="E338"/>
  <c r="D339"/>
  <c r="K339"/>
  <c r="L339"/>
  <c r="E339"/>
  <c r="D340"/>
  <c r="K340"/>
  <c r="L340"/>
  <c r="E340"/>
  <c r="D341"/>
  <c r="K341"/>
  <c r="L341"/>
  <c r="E341"/>
  <c r="D342"/>
  <c r="K342"/>
  <c r="L342"/>
  <c r="E342"/>
  <c r="D343"/>
  <c r="K343"/>
  <c r="L343"/>
  <c r="E343"/>
  <c r="D344"/>
  <c r="K344"/>
  <c r="L344"/>
  <c r="E344"/>
  <c r="D345"/>
  <c r="K345"/>
  <c r="L345"/>
  <c r="E345"/>
  <c r="D346"/>
  <c r="K346"/>
  <c r="L346"/>
  <c r="E346"/>
  <c r="D347"/>
  <c r="K347"/>
  <c r="L347"/>
  <c r="E347"/>
  <c r="D348"/>
  <c r="K348"/>
  <c r="L348"/>
  <c r="E348"/>
  <c r="D349"/>
  <c r="K349"/>
  <c r="L349"/>
  <c r="E349"/>
  <c r="D350"/>
  <c r="K350"/>
  <c r="L350"/>
  <c r="E350"/>
  <c r="D351"/>
  <c r="K351"/>
  <c r="L351"/>
  <c r="E351"/>
  <c r="D352"/>
  <c r="K352"/>
  <c r="L352"/>
  <c r="E352"/>
  <c r="D353"/>
  <c r="K353"/>
  <c r="L353"/>
  <c r="E353"/>
  <c r="D354"/>
  <c r="K354"/>
  <c r="L354"/>
  <c r="E354"/>
  <c r="D355"/>
  <c r="K355"/>
  <c r="L355"/>
  <c r="E355"/>
  <c r="D356"/>
  <c r="K356"/>
  <c r="L356"/>
  <c r="E356"/>
  <c r="D357"/>
  <c r="K357"/>
  <c r="L357"/>
  <c r="E357"/>
  <c r="D358"/>
  <c r="K358"/>
  <c r="L358"/>
  <c r="E358"/>
  <c r="D359"/>
  <c r="K359"/>
  <c r="L359"/>
  <c r="E359"/>
  <c r="D360"/>
  <c r="K360"/>
  <c r="L360"/>
  <c r="E360"/>
  <c r="D361"/>
  <c r="K361"/>
  <c r="L361"/>
  <c r="E361"/>
  <c r="D362"/>
  <c r="K362"/>
  <c r="L362"/>
  <c r="E362"/>
  <c r="D363"/>
  <c r="K363"/>
  <c r="L363"/>
  <c r="E363"/>
  <c r="D364"/>
  <c r="K364"/>
  <c r="L364"/>
  <c r="E364"/>
  <c r="D365"/>
  <c r="K365"/>
  <c r="L365"/>
  <c r="E365"/>
  <c r="D366"/>
  <c r="K366"/>
  <c r="L366"/>
  <c r="E366"/>
  <c r="D367"/>
  <c r="K367"/>
  <c r="L367"/>
  <c r="E367"/>
  <c r="D368"/>
  <c r="K368"/>
  <c r="L368"/>
  <c r="E368"/>
  <c r="D369"/>
  <c r="K369"/>
  <c r="L369"/>
  <c r="E369"/>
  <c r="D370"/>
  <c r="K370"/>
  <c r="L370"/>
  <c r="E370"/>
  <c r="D371"/>
  <c r="K371"/>
  <c r="L371"/>
  <c r="E371"/>
  <c r="D372"/>
  <c r="K372"/>
  <c r="L372"/>
  <c r="E372"/>
  <c r="D373"/>
  <c r="K373"/>
  <c r="L373"/>
  <c r="E373"/>
  <c r="D374"/>
  <c r="K374"/>
  <c r="L374"/>
  <c r="E374"/>
  <c r="D375"/>
  <c r="K375"/>
  <c r="L375"/>
  <c r="E375"/>
  <c r="D376"/>
  <c r="K376"/>
  <c r="L376"/>
  <c r="E376"/>
  <c r="D377"/>
  <c r="K377"/>
  <c r="L377"/>
  <c r="E377"/>
  <c r="D378"/>
  <c r="K378"/>
  <c r="L378"/>
  <c r="E378"/>
  <c r="D379"/>
  <c r="K379"/>
  <c r="L379"/>
  <c r="E379"/>
  <c r="D380"/>
  <c r="K380"/>
  <c r="L380"/>
  <c r="E380"/>
  <c r="D381"/>
  <c r="K381"/>
  <c r="L381"/>
  <c r="E381"/>
  <c r="D382"/>
  <c r="K382"/>
  <c r="L382"/>
  <c r="E382"/>
  <c r="D383"/>
  <c r="K383"/>
  <c r="L383"/>
  <c r="E383"/>
  <c r="D384"/>
  <c r="K384"/>
  <c r="L384"/>
  <c r="E384"/>
  <c r="D385"/>
  <c r="K385"/>
  <c r="L385"/>
  <c r="E385"/>
  <c r="D386"/>
  <c r="K386"/>
  <c r="L386"/>
  <c r="E386"/>
  <c r="D387"/>
  <c r="K387"/>
  <c r="L387"/>
  <c r="E387"/>
  <c r="D388"/>
  <c r="K388"/>
  <c r="L388"/>
  <c r="E388"/>
  <c r="D389"/>
  <c r="K389"/>
  <c r="L389"/>
  <c r="E389"/>
  <c r="D390"/>
  <c r="K390"/>
  <c r="L390"/>
  <c r="E390"/>
  <c r="D391"/>
  <c r="K391"/>
  <c r="L391"/>
  <c r="E391"/>
  <c r="D392"/>
  <c r="K392"/>
  <c r="L392"/>
  <c r="E392"/>
  <c r="D393"/>
  <c r="K393"/>
  <c r="L393"/>
  <c r="E393"/>
  <c r="D394"/>
  <c r="K394"/>
  <c r="L394"/>
  <c r="E394"/>
  <c r="D395"/>
  <c r="K395"/>
  <c r="L395"/>
  <c r="E395"/>
  <c r="D396"/>
  <c r="K396"/>
  <c r="L396"/>
  <c r="E396"/>
  <c r="D397"/>
  <c r="K397"/>
  <c r="L397"/>
  <c r="E397"/>
  <c r="D398"/>
  <c r="K398"/>
  <c r="L398"/>
  <c r="E398"/>
  <c r="D399"/>
  <c r="K399"/>
  <c r="L399"/>
  <c r="E399"/>
  <c r="D400"/>
  <c r="K400"/>
  <c r="L400"/>
  <c r="E400"/>
  <c r="D401"/>
  <c r="K401"/>
  <c r="L401"/>
  <c r="E401"/>
  <c r="D402"/>
  <c r="K402"/>
  <c r="L402"/>
  <c r="E402"/>
  <c r="D403"/>
  <c r="K403"/>
  <c r="L403"/>
  <c r="E403"/>
  <c r="D404"/>
  <c r="K404"/>
  <c r="L404"/>
  <c r="E404"/>
  <c r="D405"/>
  <c r="K405"/>
  <c r="L405"/>
  <c r="E405"/>
  <c r="D406"/>
  <c r="K406"/>
  <c r="L406"/>
  <c r="E406"/>
  <c r="D407"/>
  <c r="K407"/>
  <c r="L407"/>
  <c r="E407"/>
  <c r="D408"/>
  <c r="K408"/>
  <c r="L408"/>
  <c r="E408"/>
  <c r="D409"/>
  <c r="K409"/>
  <c r="L409"/>
  <c r="E409"/>
  <c r="D410"/>
  <c r="K410"/>
  <c r="L410"/>
  <c r="E410"/>
  <c r="D411"/>
  <c r="K411"/>
  <c r="L411"/>
  <c r="E411"/>
  <c r="D412"/>
  <c r="K412"/>
  <c r="L412"/>
  <c r="E412"/>
  <c r="D413"/>
  <c r="K413"/>
  <c r="L413"/>
  <c r="E413"/>
  <c r="D414"/>
  <c r="K414"/>
  <c r="L414"/>
  <c r="E414"/>
  <c r="D415"/>
  <c r="K415"/>
  <c r="L415"/>
  <c r="E415"/>
  <c r="D416"/>
  <c r="K416"/>
  <c r="L416"/>
  <c r="E416"/>
  <c r="D417"/>
  <c r="K417"/>
  <c r="L417"/>
  <c r="E417"/>
  <c r="D418"/>
  <c r="K418"/>
  <c r="L418"/>
  <c r="E418"/>
  <c r="D419"/>
  <c r="K419"/>
  <c r="L419"/>
  <c r="E419"/>
  <c r="D420"/>
  <c r="K420"/>
  <c r="L420"/>
  <c r="E420"/>
  <c r="D421"/>
  <c r="K421"/>
  <c r="L421"/>
  <c r="E421"/>
  <c r="D422"/>
  <c r="K422"/>
  <c r="L422"/>
  <c r="E422"/>
  <c r="D423"/>
  <c r="K423"/>
  <c r="L423"/>
  <c r="E423"/>
  <c r="D424"/>
  <c r="K424"/>
  <c r="L424"/>
  <c r="E424"/>
  <c r="D425"/>
  <c r="K425"/>
  <c r="L425"/>
  <c r="E425"/>
  <c r="D426"/>
  <c r="K426"/>
  <c r="L426"/>
  <c r="E426"/>
  <c r="D427"/>
  <c r="K427"/>
  <c r="L427"/>
  <c r="E427"/>
  <c r="D428"/>
  <c r="K428"/>
  <c r="L428"/>
  <c r="E428"/>
  <c r="D429"/>
  <c r="K429"/>
  <c r="L429"/>
  <c r="E429"/>
  <c r="D430"/>
  <c r="K430"/>
  <c r="L430"/>
  <c r="E430"/>
  <c r="D431"/>
  <c r="K431"/>
  <c r="L431"/>
  <c r="E431"/>
  <c r="D432"/>
  <c r="K432"/>
  <c r="L432"/>
  <c r="E432"/>
  <c r="D433"/>
  <c r="K433"/>
  <c r="L433"/>
  <c r="E433"/>
  <c r="D434"/>
  <c r="K434"/>
  <c r="L434"/>
  <c r="E434"/>
  <c r="D435"/>
  <c r="K435"/>
  <c r="L435"/>
  <c r="E435"/>
  <c r="D436"/>
  <c r="K436"/>
  <c r="L436"/>
  <c r="E436"/>
  <c r="D437"/>
  <c r="K437"/>
  <c r="L437"/>
  <c r="E437"/>
  <c r="D438"/>
  <c r="K438"/>
  <c r="L438"/>
  <c r="E438"/>
  <c r="D439"/>
  <c r="K439"/>
  <c r="L439"/>
  <c r="E439"/>
  <c r="D440"/>
  <c r="K440"/>
  <c r="L440"/>
  <c r="E440"/>
  <c r="D441"/>
  <c r="K441"/>
  <c r="L441"/>
  <c r="E441"/>
  <c r="D442"/>
  <c r="K442"/>
  <c r="L442"/>
  <c r="E442"/>
  <c r="D443"/>
  <c r="K443"/>
  <c r="L443"/>
  <c r="E443"/>
  <c r="D444"/>
  <c r="K444"/>
  <c r="L444"/>
  <c r="E444"/>
  <c r="D445"/>
  <c r="K445"/>
  <c r="L445"/>
  <c r="E445"/>
  <c r="D446"/>
  <c r="K446"/>
  <c r="L446"/>
  <c r="E446"/>
  <c r="D447"/>
  <c r="K447"/>
  <c r="L447"/>
  <c r="E447"/>
  <c r="D448"/>
  <c r="K448"/>
  <c r="L448"/>
  <c r="E448"/>
  <c r="D449"/>
  <c r="K449"/>
  <c r="L449"/>
  <c r="E449"/>
  <c r="D450"/>
  <c r="K450"/>
  <c r="L450"/>
  <c r="E450"/>
  <c r="D451"/>
  <c r="K451"/>
  <c r="L451"/>
  <c r="E451"/>
  <c r="D452"/>
  <c r="K452"/>
  <c r="L452"/>
  <c r="E452"/>
  <c r="D453"/>
  <c r="K453"/>
  <c r="L453"/>
  <c r="E453"/>
  <c r="D454"/>
  <c r="K454"/>
  <c r="L454"/>
  <c r="E454"/>
  <c r="D455"/>
  <c r="K455"/>
  <c r="L455"/>
  <c r="E455"/>
  <c r="D456"/>
  <c r="K456"/>
  <c r="L456"/>
  <c r="E456"/>
  <c r="D457"/>
  <c r="K457"/>
  <c r="L457"/>
  <c r="E457"/>
  <c r="D458"/>
  <c r="K458"/>
  <c r="L458"/>
  <c r="E458"/>
  <c r="D459"/>
  <c r="K459"/>
  <c r="L459"/>
  <c r="E459"/>
  <c r="D460"/>
  <c r="K460"/>
  <c r="L460"/>
  <c r="E460"/>
  <c r="D461"/>
  <c r="K461"/>
  <c r="L461"/>
  <c r="E461"/>
  <c r="D462"/>
  <c r="K462"/>
  <c r="L462"/>
  <c r="E462"/>
  <c r="D463"/>
  <c r="K463"/>
  <c r="L463"/>
  <c r="E463"/>
  <c r="D464"/>
  <c r="K464"/>
  <c r="L464"/>
  <c r="E464"/>
  <c r="D465"/>
  <c r="K465"/>
  <c r="L465"/>
  <c r="E465"/>
  <c r="D466"/>
  <c r="K466"/>
  <c r="L466"/>
  <c r="E466"/>
  <c r="D467"/>
  <c r="K467"/>
  <c r="L467"/>
  <c r="E467"/>
  <c r="D468"/>
  <c r="K468"/>
  <c r="L468"/>
  <c r="E468"/>
  <c r="D469"/>
  <c r="K469"/>
  <c r="L469"/>
  <c r="E469"/>
  <c r="D470"/>
  <c r="K470"/>
  <c r="L470"/>
  <c r="E470"/>
  <c r="D471"/>
  <c r="K471"/>
  <c r="L471"/>
  <c r="E471"/>
  <c r="D472"/>
  <c r="K472"/>
  <c r="L472"/>
  <c r="E472"/>
  <c r="D473"/>
  <c r="K473"/>
  <c r="L473"/>
  <c r="E473"/>
  <c r="D474"/>
  <c r="K474"/>
  <c r="L474"/>
  <c r="E474"/>
  <c r="D475"/>
  <c r="K475"/>
  <c r="L475"/>
  <c r="E475"/>
  <c r="D476"/>
  <c r="K476"/>
  <c r="L476"/>
  <c r="E476"/>
  <c r="D477"/>
  <c r="K477"/>
  <c r="L477"/>
  <c r="E477"/>
  <c r="D478"/>
  <c r="K478"/>
  <c r="L478"/>
  <c r="E478"/>
  <c r="D479"/>
  <c r="K479"/>
  <c r="L479"/>
  <c r="E479"/>
  <c r="D480"/>
  <c r="K480"/>
  <c r="L480"/>
  <c r="E480"/>
  <c r="D481"/>
  <c r="K481"/>
  <c r="L481"/>
  <c r="E481"/>
  <c r="D482"/>
  <c r="K482"/>
  <c r="L482"/>
  <c r="E482"/>
  <c r="D483"/>
  <c r="K483"/>
  <c r="L483"/>
  <c r="E483"/>
  <c r="D484"/>
  <c r="K484"/>
  <c r="L484"/>
  <c r="E484"/>
  <c r="D485"/>
  <c r="K485"/>
  <c r="L485"/>
  <c r="E485"/>
  <c r="D486"/>
  <c r="K486"/>
  <c r="L486"/>
  <c r="E486"/>
  <c r="D487"/>
  <c r="K487"/>
  <c r="L487"/>
  <c r="E487"/>
  <c r="D488"/>
  <c r="K488"/>
  <c r="L488"/>
  <c r="E488"/>
  <c r="D489"/>
  <c r="K489"/>
  <c r="L489"/>
  <c r="E489"/>
  <c r="D490"/>
  <c r="K490"/>
  <c r="L490"/>
  <c r="E490"/>
  <c r="D491"/>
  <c r="K491"/>
  <c r="L491"/>
  <c r="E491"/>
  <c r="D492"/>
  <c r="K492"/>
  <c r="L492"/>
  <c r="E492"/>
  <c r="D493"/>
  <c r="K493"/>
  <c r="L493"/>
  <c r="E493"/>
  <c r="D494"/>
  <c r="K494"/>
  <c r="L494"/>
  <c r="E494"/>
  <c r="D495"/>
  <c r="K495"/>
  <c r="L495"/>
  <c r="E495"/>
  <c r="D496"/>
  <c r="K496"/>
  <c r="L496"/>
  <c r="E496"/>
  <c r="D497"/>
  <c r="K497"/>
  <c r="L497"/>
  <c r="E497"/>
  <c r="D498"/>
  <c r="K498"/>
  <c r="L498"/>
  <c r="E498"/>
  <c r="D499"/>
  <c r="K499"/>
  <c r="L499"/>
  <c r="E499"/>
  <c r="D500"/>
  <c r="K500"/>
  <c r="L500"/>
  <c r="E500"/>
  <c r="D501"/>
  <c r="K501"/>
  <c r="L501"/>
  <c r="E501"/>
  <c r="D502"/>
  <c r="K502"/>
  <c r="L502"/>
  <c r="E502"/>
  <c r="D503"/>
  <c r="K503"/>
  <c r="L503"/>
  <c r="E503"/>
  <c r="D504"/>
  <c r="K504"/>
  <c r="L504"/>
  <c r="E504"/>
  <c r="D505"/>
  <c r="K505"/>
  <c r="L505"/>
  <c r="E505"/>
  <c r="D506"/>
  <c r="K506"/>
  <c r="L506"/>
  <c r="E506"/>
  <c r="D507"/>
  <c r="K507"/>
  <c r="L507"/>
  <c r="E507"/>
  <c r="D508"/>
  <c r="K508"/>
  <c r="L508"/>
  <c r="E508"/>
  <c r="D509"/>
  <c r="K509"/>
  <c r="L509"/>
  <c r="E509"/>
  <c r="D510"/>
  <c r="K510"/>
  <c r="L510"/>
  <c r="E510"/>
  <c r="D511"/>
  <c r="K511"/>
  <c r="L511"/>
  <c r="E511"/>
  <c r="D512"/>
  <c r="K512"/>
  <c r="L512"/>
  <c r="E512"/>
  <c r="D513"/>
  <c r="K513"/>
  <c r="L513"/>
  <c r="E513"/>
  <c r="D514"/>
  <c r="K514"/>
  <c r="L514"/>
  <c r="E514"/>
  <c r="D515"/>
  <c r="K515"/>
  <c r="L515"/>
  <c r="E515"/>
  <c r="D516"/>
  <c r="K516"/>
  <c r="L516"/>
  <c r="E516"/>
  <c r="D517"/>
  <c r="K517"/>
  <c r="L517"/>
  <c r="E517"/>
  <c r="D518"/>
  <c r="K518"/>
  <c r="L518"/>
  <c r="E518"/>
  <c r="D519"/>
  <c r="K519"/>
  <c r="L519"/>
  <c r="E519"/>
  <c r="D520"/>
  <c r="K520"/>
  <c r="L520"/>
  <c r="E520"/>
  <c r="D521"/>
  <c r="K521"/>
  <c r="L521"/>
  <c r="E521"/>
  <c r="D522"/>
  <c r="K522"/>
  <c r="L522"/>
  <c r="E522"/>
  <c r="D523"/>
  <c r="K523"/>
  <c r="L523"/>
  <c r="E523"/>
  <c r="D524"/>
  <c r="K524"/>
  <c r="L524"/>
  <c r="E524"/>
  <c r="D525"/>
  <c r="K525"/>
  <c r="L525"/>
  <c r="E525"/>
  <c r="D526"/>
  <c r="K526"/>
  <c r="L526"/>
  <c r="E526"/>
  <c r="D527"/>
  <c r="K527"/>
  <c r="L527"/>
  <c r="E527"/>
  <c r="D528"/>
  <c r="K528"/>
  <c r="L528"/>
  <c r="E528"/>
  <c r="D529"/>
  <c r="K529"/>
  <c r="L529"/>
  <c r="E529"/>
  <c r="D530"/>
  <c r="K530"/>
  <c r="L530"/>
  <c r="E530"/>
  <c r="D531"/>
  <c r="K531"/>
  <c r="L531"/>
  <c r="E531"/>
  <c r="D532"/>
  <c r="K532"/>
  <c r="L532"/>
  <c r="E532"/>
  <c r="D533"/>
  <c r="K533"/>
  <c r="L533"/>
  <c r="E533"/>
  <c r="D534"/>
  <c r="K534"/>
  <c r="L534"/>
  <c r="E534"/>
  <c r="D535"/>
  <c r="K535"/>
  <c r="L535"/>
  <c r="E535"/>
  <c r="D536"/>
  <c r="K536"/>
  <c r="L536"/>
  <c r="E536"/>
  <c r="D537"/>
  <c r="K537"/>
  <c r="L537"/>
  <c r="E537"/>
  <c r="D538"/>
  <c r="K538"/>
  <c r="L538"/>
  <c r="E538"/>
  <c r="D539"/>
  <c r="K539"/>
  <c r="L539"/>
  <c r="E539"/>
  <c r="D540"/>
  <c r="K540"/>
  <c r="L540"/>
  <c r="E540"/>
  <c r="D541"/>
  <c r="K541"/>
  <c r="L541"/>
  <c r="E541"/>
  <c r="D542"/>
  <c r="K542"/>
  <c r="L542"/>
  <c r="E542"/>
  <c r="D543"/>
  <c r="K543"/>
  <c r="L543"/>
  <c r="E543"/>
  <c r="D544"/>
  <c r="K544"/>
  <c r="L544"/>
  <c r="E544"/>
  <c r="D545"/>
  <c r="K545"/>
  <c r="L545"/>
  <c r="E545"/>
  <c r="D546"/>
  <c r="K546"/>
  <c r="L546"/>
  <c r="E546"/>
  <c r="D547"/>
  <c r="K547"/>
  <c r="L547"/>
  <c r="E547"/>
  <c r="D548"/>
  <c r="K548"/>
  <c r="L548"/>
  <c r="E548"/>
  <c r="D549"/>
  <c r="K549"/>
  <c r="L549"/>
  <c r="E549"/>
  <c r="D550"/>
  <c r="K550"/>
  <c r="L550"/>
  <c r="E550"/>
  <c r="D551"/>
  <c r="K551"/>
  <c r="L551"/>
  <c r="E551"/>
  <c r="D552"/>
  <c r="K552"/>
  <c r="L552"/>
  <c r="E552"/>
  <c r="D553"/>
  <c r="K553"/>
  <c r="L553"/>
  <c r="E553"/>
  <c r="D554"/>
  <c r="K554"/>
  <c r="L554"/>
  <c r="E554"/>
  <c r="D555"/>
  <c r="K555"/>
  <c r="L555"/>
  <c r="E555"/>
  <c r="D556"/>
  <c r="K556"/>
  <c r="L556"/>
  <c r="E556"/>
  <c r="D557"/>
  <c r="K557"/>
  <c r="L557"/>
  <c r="E557"/>
  <c r="D558"/>
  <c r="K558"/>
  <c r="L558"/>
  <c r="E558"/>
  <c r="D559"/>
  <c r="K559"/>
  <c r="L559"/>
  <c r="E559"/>
  <c r="D560"/>
  <c r="K560"/>
  <c r="L560"/>
  <c r="E560"/>
  <c r="D561"/>
  <c r="K561"/>
  <c r="L561"/>
  <c r="E561"/>
  <c r="D562"/>
  <c r="K562"/>
  <c r="L562"/>
  <c r="E562"/>
  <c r="D563"/>
  <c r="K563"/>
  <c r="L563"/>
  <c r="E563"/>
  <c r="D564"/>
  <c r="K564"/>
  <c r="L564"/>
  <c r="E564"/>
  <c r="D565"/>
  <c r="K565"/>
  <c r="L565"/>
  <c r="E565"/>
  <c r="D566"/>
  <c r="K566"/>
  <c r="L566"/>
  <c r="E566"/>
  <c r="D567"/>
  <c r="K567"/>
  <c r="L567"/>
  <c r="E567"/>
  <c r="D568"/>
  <c r="K568"/>
  <c r="L568"/>
  <c r="E568"/>
  <c r="D569"/>
  <c r="K569"/>
  <c r="L569"/>
  <c r="E569"/>
  <c r="D570"/>
  <c r="K570"/>
  <c r="L570"/>
  <c r="E570"/>
  <c r="D571"/>
  <c r="K571"/>
  <c r="L571"/>
  <c r="E571"/>
  <c r="D572"/>
  <c r="K572"/>
  <c r="L572"/>
  <c r="E572"/>
  <c r="D573"/>
  <c r="K573"/>
  <c r="L573"/>
  <c r="E573"/>
  <c r="D574"/>
  <c r="K574"/>
  <c r="L574"/>
  <c r="E574"/>
  <c r="D575"/>
  <c r="K575"/>
  <c r="L575"/>
  <c r="E575"/>
  <c r="D576"/>
  <c r="K576"/>
  <c r="L576"/>
  <c r="E576"/>
  <c r="D577"/>
  <c r="K577"/>
  <c r="L577"/>
  <c r="E577"/>
  <c r="D578"/>
  <c r="K578"/>
  <c r="L578"/>
  <c r="E578"/>
  <c r="D579"/>
  <c r="K579"/>
  <c r="L579"/>
  <c r="E579"/>
  <c r="D580"/>
  <c r="K580"/>
  <c r="L580"/>
  <c r="E580"/>
  <c r="D581"/>
  <c r="K581"/>
  <c r="L581"/>
  <c r="E581"/>
  <c r="D582"/>
  <c r="K582"/>
  <c r="L582"/>
  <c r="E582"/>
  <c r="D583"/>
  <c r="K583"/>
  <c r="L583"/>
  <c r="E583"/>
  <c r="D584"/>
  <c r="K584"/>
  <c r="L584"/>
  <c r="E584"/>
  <c r="D585"/>
  <c r="K585"/>
  <c r="L585"/>
  <c r="E585"/>
  <c r="D586"/>
  <c r="K586"/>
  <c r="L586"/>
  <c r="E586"/>
  <c r="D587"/>
  <c r="K587"/>
  <c r="L587"/>
  <c r="E587"/>
  <c r="D588"/>
  <c r="K588"/>
  <c r="L588"/>
  <c r="E588"/>
  <c r="D589"/>
  <c r="K589"/>
  <c r="L589"/>
  <c r="E589"/>
  <c r="D590"/>
  <c r="K590"/>
  <c r="L590"/>
  <c r="E590"/>
  <c r="D591"/>
  <c r="K591"/>
  <c r="L591"/>
  <c r="E591"/>
  <c r="D592"/>
  <c r="K592"/>
  <c r="L592"/>
  <c r="E592"/>
  <c r="D593"/>
  <c r="K593"/>
  <c r="L593"/>
  <c r="E593"/>
  <c r="D594"/>
  <c r="K594"/>
  <c r="L594"/>
  <c r="E594"/>
  <c r="D595"/>
  <c r="K595"/>
  <c r="L595"/>
  <c r="E595"/>
  <c r="D596"/>
  <c r="K596"/>
  <c r="L596"/>
  <c r="E596"/>
  <c r="D597"/>
  <c r="K597"/>
  <c r="L597"/>
  <c r="E597"/>
  <c r="D598"/>
  <c r="K598"/>
  <c r="L598"/>
  <c r="E598"/>
  <c r="D599"/>
  <c r="K599"/>
  <c r="L599"/>
  <c r="E599"/>
  <c r="D600"/>
  <c r="K600"/>
  <c r="L600"/>
  <c r="E600"/>
  <c r="D601"/>
  <c r="K601"/>
  <c r="L601"/>
  <c r="E601"/>
  <c r="D602"/>
  <c r="K602"/>
  <c r="L602"/>
  <c r="E602"/>
  <c r="D603"/>
  <c r="K603"/>
  <c r="L603"/>
  <c r="E603"/>
  <c r="D604"/>
  <c r="K604"/>
  <c r="L604"/>
  <c r="E604"/>
  <c r="D605"/>
  <c r="K605"/>
  <c r="L605"/>
  <c r="E605"/>
  <c r="D606"/>
  <c r="K606"/>
  <c r="L606"/>
  <c r="E606"/>
  <c r="D607"/>
  <c r="K607"/>
  <c r="L607"/>
  <c r="E607"/>
  <c r="D608"/>
  <c r="K608"/>
  <c r="L608"/>
  <c r="E608"/>
  <c r="D609"/>
  <c r="K609"/>
  <c r="L609"/>
  <c r="E609"/>
  <c r="D610"/>
  <c r="K610"/>
  <c r="L610"/>
  <c r="E610"/>
  <c r="D611"/>
  <c r="K611"/>
  <c r="L611"/>
  <c r="E611"/>
  <c r="D612"/>
  <c r="K612"/>
  <c r="L612"/>
  <c r="E612"/>
  <c r="D613"/>
  <c r="K613"/>
  <c r="L613"/>
  <c r="E613"/>
  <c r="D614"/>
  <c r="K614"/>
  <c r="L614"/>
  <c r="E614"/>
  <c r="D615"/>
  <c r="K615"/>
  <c r="L615"/>
  <c r="E615"/>
  <c r="D616"/>
  <c r="K616"/>
  <c r="L616"/>
  <c r="E616"/>
  <c r="D617"/>
  <c r="K617"/>
  <c r="L617"/>
  <c r="E617"/>
  <c r="D618"/>
  <c r="K618"/>
  <c r="L618"/>
  <c r="E618"/>
  <c r="D619"/>
  <c r="K619"/>
  <c r="L619"/>
  <c r="E619"/>
  <c r="D620"/>
  <c r="K620"/>
  <c r="L620"/>
  <c r="E620"/>
  <c r="D621"/>
  <c r="K621"/>
  <c r="L621"/>
  <c r="E621"/>
  <c r="D622"/>
  <c r="K622"/>
  <c r="L622"/>
  <c r="E622"/>
  <c r="D623"/>
  <c r="K623"/>
  <c r="L623"/>
  <c r="E623"/>
  <c r="D624"/>
  <c r="K624"/>
  <c r="L624"/>
  <c r="E624"/>
  <c r="D625"/>
  <c r="K625"/>
  <c r="L625"/>
  <c r="E625"/>
  <c r="D626"/>
  <c r="K626"/>
  <c r="L626"/>
  <c r="E626"/>
  <c r="D627"/>
  <c r="K627"/>
  <c r="L627"/>
  <c r="E627"/>
  <c r="D628"/>
  <c r="K628"/>
  <c r="L628"/>
  <c r="E628"/>
  <c r="D629"/>
  <c r="K629"/>
  <c r="L629"/>
  <c r="E629"/>
  <c r="D630"/>
  <c r="K630"/>
  <c r="L630"/>
  <c r="E630"/>
  <c r="D631"/>
  <c r="K631"/>
  <c r="L631"/>
  <c r="E631"/>
  <c r="D632"/>
  <c r="K632"/>
  <c r="L632"/>
  <c r="E632"/>
  <c r="D633"/>
  <c r="K633"/>
  <c r="L633"/>
  <c r="E633"/>
  <c r="D634"/>
  <c r="K634"/>
  <c r="L634"/>
  <c r="E634"/>
  <c r="D635"/>
  <c r="K635"/>
  <c r="L635"/>
  <c r="E635"/>
  <c r="D636"/>
  <c r="K636"/>
  <c r="L636"/>
  <c r="E636"/>
  <c r="D637"/>
  <c r="K637"/>
  <c r="L637"/>
  <c r="E637"/>
  <c r="D638"/>
  <c r="K638"/>
  <c r="L638"/>
  <c r="E638"/>
  <c r="D639"/>
  <c r="K639"/>
  <c r="L639"/>
  <c r="E639"/>
  <c r="D640"/>
  <c r="K640"/>
  <c r="L640"/>
  <c r="E640"/>
  <c r="D641"/>
  <c r="K641"/>
  <c r="L641"/>
  <c r="E641"/>
  <c r="D642"/>
  <c r="K642"/>
  <c r="L642"/>
  <c r="E642"/>
  <c r="D643"/>
  <c r="K643"/>
  <c r="L643"/>
  <c r="E643"/>
  <c r="D644"/>
  <c r="K644"/>
  <c r="L644"/>
  <c r="E644"/>
  <c r="D645"/>
  <c r="K645"/>
  <c r="L645"/>
  <c r="E645"/>
  <c r="D646"/>
  <c r="K646"/>
  <c r="L646"/>
  <c r="E646"/>
  <c r="D647"/>
  <c r="K647"/>
  <c r="L647"/>
  <c r="E647"/>
  <c r="D648"/>
  <c r="K648"/>
  <c r="L648"/>
  <c r="E648"/>
  <c r="D649"/>
  <c r="K649"/>
  <c r="L649"/>
  <c r="E649"/>
  <c r="D650"/>
  <c r="K650"/>
  <c r="L650"/>
  <c r="E650"/>
  <c r="D651"/>
  <c r="K651"/>
  <c r="L651"/>
  <c r="E651"/>
  <c r="D652"/>
  <c r="K652"/>
  <c r="L652"/>
  <c r="E652"/>
  <c r="D653"/>
  <c r="K653"/>
  <c r="L653"/>
  <c r="E653"/>
  <c r="D654"/>
  <c r="K654"/>
  <c r="L654"/>
  <c r="E654"/>
  <c r="D655"/>
  <c r="K655"/>
  <c r="L655"/>
  <c r="E655"/>
  <c r="D656"/>
  <c r="K656"/>
  <c r="L656"/>
  <c r="E656"/>
  <c r="D657"/>
  <c r="K657"/>
  <c r="L657"/>
  <c r="E657"/>
  <c r="D658"/>
  <c r="K658"/>
  <c r="L658"/>
  <c r="E658"/>
  <c r="D659"/>
  <c r="K659"/>
  <c r="L659"/>
  <c r="E659"/>
  <c r="D660"/>
  <c r="K660"/>
  <c r="L660"/>
  <c r="E660"/>
  <c r="D661"/>
  <c r="K661"/>
  <c r="L661"/>
  <c r="E661"/>
  <c r="D662"/>
  <c r="K662"/>
  <c r="L662"/>
  <c r="E662"/>
  <c r="D663"/>
  <c r="K663"/>
  <c r="L663"/>
  <c r="E663"/>
  <c r="D664"/>
  <c r="K664"/>
  <c r="L664"/>
  <c r="E664"/>
  <c r="D665"/>
  <c r="K665"/>
  <c r="L665"/>
  <c r="E665"/>
  <c r="D666"/>
  <c r="K666"/>
  <c r="L666"/>
  <c r="E666"/>
  <c r="D667"/>
  <c r="K667"/>
  <c r="L667"/>
  <c r="E667"/>
  <c r="D668"/>
  <c r="K668"/>
  <c r="L668"/>
  <c r="E668"/>
  <c r="D669"/>
  <c r="K669"/>
  <c r="L669"/>
  <c r="E669"/>
  <c r="D670"/>
  <c r="K670"/>
  <c r="L670"/>
  <c r="E670"/>
  <c r="D671"/>
  <c r="K671"/>
  <c r="L671"/>
  <c r="E671"/>
  <c r="D672"/>
  <c r="K672"/>
  <c r="L672"/>
  <c r="E672"/>
  <c r="D673"/>
  <c r="K673"/>
  <c r="L673"/>
  <c r="E673"/>
  <c r="D674"/>
  <c r="K674"/>
  <c r="L674"/>
  <c r="E674"/>
  <c r="D675"/>
  <c r="K675"/>
  <c r="L675"/>
  <c r="E675"/>
  <c r="D676"/>
  <c r="K676"/>
  <c r="L676"/>
  <c r="E676"/>
  <c r="D677"/>
  <c r="K677"/>
  <c r="L677"/>
  <c r="E677"/>
  <c r="D678"/>
  <c r="K678"/>
  <c r="L678"/>
  <c r="E678"/>
  <c r="D679"/>
  <c r="K679"/>
  <c r="L679"/>
  <c r="E679"/>
  <c r="D680"/>
  <c r="K680"/>
  <c r="L680"/>
  <c r="E680"/>
  <c r="D681"/>
  <c r="K681"/>
  <c r="L681"/>
  <c r="E681"/>
  <c r="D682"/>
  <c r="K682"/>
  <c r="L682"/>
  <c r="E682"/>
  <c r="D683"/>
  <c r="K683"/>
  <c r="L683"/>
  <c r="E683"/>
  <c r="D684"/>
  <c r="K684"/>
  <c r="L684"/>
  <c r="E684"/>
  <c r="D685"/>
  <c r="K685"/>
  <c r="L685"/>
  <c r="E685"/>
  <c r="D686"/>
  <c r="K686"/>
  <c r="L686"/>
  <c r="E686"/>
  <c r="D687"/>
  <c r="K687"/>
  <c r="L687"/>
  <c r="E687"/>
  <c r="D688"/>
  <c r="K688"/>
  <c r="L688"/>
  <c r="E688"/>
  <c r="D689"/>
  <c r="K689"/>
  <c r="L689"/>
  <c r="E689"/>
  <c r="D690"/>
  <c r="K690"/>
  <c r="L690"/>
  <c r="E690"/>
  <c r="D691"/>
  <c r="K691"/>
  <c r="L691"/>
  <c r="E691"/>
  <c r="D692"/>
  <c r="K692"/>
  <c r="L692"/>
  <c r="E692"/>
  <c r="D693"/>
  <c r="K693"/>
  <c r="L693"/>
  <c r="E693"/>
  <c r="D694"/>
  <c r="K694"/>
  <c r="L694"/>
  <c r="E694"/>
  <c r="D695"/>
  <c r="K695"/>
  <c r="L695"/>
  <c r="E695"/>
  <c r="D696"/>
  <c r="K696"/>
  <c r="L696"/>
  <c r="E696"/>
  <c r="D697"/>
  <c r="K697"/>
  <c r="L697"/>
  <c r="E697"/>
  <c r="D698"/>
  <c r="K698"/>
  <c r="L698"/>
  <c r="E698"/>
  <c r="D699"/>
  <c r="K699"/>
  <c r="L699"/>
  <c r="E699"/>
  <c r="D700"/>
  <c r="K700"/>
  <c r="L700"/>
  <c r="E700"/>
  <c r="D701"/>
  <c r="K701"/>
  <c r="L701"/>
  <c r="E701"/>
  <c r="D702"/>
  <c r="K702"/>
  <c r="L702"/>
  <c r="E702"/>
  <c r="D703"/>
  <c r="K703"/>
  <c r="L703"/>
  <c r="E703"/>
  <c r="D704"/>
  <c r="K704"/>
  <c r="L704"/>
  <c r="E704"/>
  <c r="D705"/>
  <c r="K705"/>
  <c r="L705"/>
  <c r="E705"/>
  <c r="D706"/>
  <c r="K706"/>
  <c r="L706"/>
  <c r="E706"/>
  <c r="D707"/>
  <c r="K707"/>
  <c r="L707"/>
  <c r="E707"/>
  <c r="D708"/>
  <c r="K708"/>
  <c r="L708"/>
  <c r="E708"/>
  <c r="D709"/>
  <c r="K709"/>
  <c r="L709"/>
  <c r="E709"/>
  <c r="D710"/>
  <c r="K710"/>
  <c r="L710"/>
  <c r="E710"/>
  <c r="D711"/>
  <c r="K711"/>
  <c r="L711"/>
  <c r="E711"/>
  <c r="D712"/>
  <c r="K712"/>
  <c r="L712"/>
  <c r="E712"/>
  <c r="D713"/>
  <c r="K713"/>
  <c r="L713"/>
  <c r="E713"/>
  <c r="D714"/>
  <c r="K714"/>
  <c r="L714"/>
  <c r="E714"/>
  <c r="D715"/>
  <c r="K715"/>
  <c r="L715"/>
  <c r="E715"/>
  <c r="D716"/>
  <c r="K716"/>
  <c r="L716"/>
  <c r="E716"/>
  <c r="D717"/>
  <c r="K717"/>
  <c r="L717"/>
  <c r="E717"/>
  <c r="D718"/>
  <c r="K718"/>
  <c r="L718"/>
  <c r="E718"/>
  <c r="D719"/>
  <c r="K719"/>
  <c r="L719"/>
  <c r="E719"/>
  <c r="D720"/>
  <c r="K720"/>
  <c r="L720"/>
  <c r="E720"/>
  <c r="D721"/>
  <c r="K721"/>
  <c r="L721"/>
  <c r="E721"/>
  <c r="D722"/>
  <c r="K722"/>
  <c r="L722"/>
  <c r="E722"/>
  <c r="D723"/>
  <c r="K723"/>
  <c r="L723"/>
  <c r="E723"/>
  <c r="D724"/>
  <c r="K724"/>
  <c r="L724"/>
  <c r="E724"/>
  <c r="D725"/>
  <c r="K725"/>
  <c r="L725"/>
  <c r="E725"/>
  <c r="D726"/>
  <c r="K726"/>
  <c r="L726"/>
  <c r="E726"/>
  <c r="D727"/>
  <c r="K727"/>
  <c r="L727"/>
  <c r="E727"/>
  <c r="D728"/>
  <c r="K728"/>
  <c r="L728"/>
  <c r="E728"/>
  <c r="D729"/>
  <c r="K729"/>
  <c r="L729"/>
  <c r="E729"/>
  <c r="D730"/>
  <c r="K730"/>
  <c r="L730"/>
  <c r="E730"/>
  <c r="D731"/>
  <c r="K731"/>
  <c r="L731"/>
  <c r="E731"/>
  <c r="D732"/>
  <c r="K732"/>
  <c r="L732"/>
  <c r="E732"/>
  <c r="D733"/>
  <c r="K733"/>
  <c r="L733"/>
  <c r="E733"/>
  <c r="D734"/>
  <c r="K734"/>
  <c r="L734"/>
  <c r="E734"/>
  <c r="D735"/>
  <c r="K735"/>
  <c r="L735"/>
  <c r="E735"/>
  <c r="D736"/>
  <c r="K736"/>
  <c r="L736"/>
  <c r="E736"/>
  <c r="D737"/>
  <c r="K737"/>
  <c r="L737"/>
  <c r="E737"/>
  <c r="D738"/>
  <c r="K738"/>
  <c r="L738"/>
  <c r="E738"/>
  <c r="D739"/>
  <c r="K739"/>
  <c r="L739"/>
  <c r="E739"/>
  <c r="D740"/>
  <c r="K740"/>
  <c r="L740"/>
  <c r="E740"/>
  <c r="D741"/>
  <c r="K741"/>
  <c r="L741"/>
  <c r="E741"/>
  <c r="D742"/>
  <c r="K742"/>
  <c r="L742"/>
  <c r="E742"/>
  <c r="D743"/>
  <c r="K743"/>
  <c r="L743"/>
  <c r="E743"/>
  <c r="D744"/>
  <c r="K744"/>
  <c r="L744"/>
  <c r="E744"/>
  <c r="D745"/>
  <c r="K745"/>
  <c r="L745"/>
  <c r="E745"/>
  <c r="D746"/>
  <c r="K746"/>
  <c r="L746"/>
  <c r="E746"/>
  <c r="D747"/>
  <c r="K747"/>
  <c r="L747"/>
  <c r="E747"/>
  <c r="D748"/>
  <c r="K748"/>
  <c r="L748"/>
  <c r="E748"/>
  <c r="D749"/>
  <c r="K749"/>
  <c r="L749"/>
  <c r="E749"/>
  <c r="D750"/>
  <c r="K750"/>
  <c r="L750"/>
  <c r="E750"/>
  <c r="D751"/>
  <c r="K751"/>
  <c r="L751"/>
  <c r="E751"/>
  <c r="D752"/>
  <c r="K752"/>
  <c r="L752"/>
  <c r="E752"/>
  <c r="D753"/>
  <c r="K753"/>
  <c r="L753"/>
  <c r="E753"/>
  <c r="D754"/>
  <c r="K754"/>
  <c r="L754"/>
  <c r="E754"/>
  <c r="D755"/>
  <c r="K755"/>
  <c r="L755"/>
  <c r="E755"/>
  <c r="D756"/>
  <c r="K756"/>
  <c r="L756"/>
  <c r="E756"/>
  <c r="D757"/>
  <c r="K757"/>
  <c r="L757"/>
  <c r="E757"/>
  <c r="D758"/>
  <c r="K758"/>
  <c r="L758"/>
  <c r="E758"/>
  <c r="D759"/>
  <c r="K759"/>
  <c r="L759"/>
  <c r="E759"/>
  <c r="D760"/>
  <c r="K760"/>
  <c r="L760"/>
  <c r="E760"/>
  <c r="D761"/>
  <c r="K761"/>
  <c r="L761"/>
  <c r="E761"/>
  <c r="D762"/>
  <c r="K762"/>
  <c r="L762"/>
  <c r="E762"/>
  <c r="D763"/>
  <c r="K763"/>
  <c r="L763"/>
  <c r="E763"/>
  <c r="D764"/>
  <c r="K764"/>
  <c r="L764"/>
  <c r="E764"/>
  <c r="D765"/>
  <c r="K765"/>
  <c r="L765"/>
  <c r="E765"/>
  <c r="D766"/>
  <c r="K766"/>
  <c r="L766"/>
  <c r="E766"/>
  <c r="D767"/>
  <c r="K767"/>
  <c r="L767"/>
  <c r="E767"/>
  <c r="D768"/>
  <c r="K768"/>
  <c r="L768"/>
  <c r="E768"/>
  <c r="D769"/>
  <c r="K769"/>
  <c r="L769"/>
  <c r="E769"/>
  <c r="D770"/>
  <c r="K770"/>
  <c r="L770"/>
  <c r="E770"/>
  <c r="D771"/>
  <c r="K771"/>
  <c r="L771"/>
  <c r="E771"/>
  <c r="D772"/>
  <c r="K772"/>
  <c r="L772"/>
  <c r="E772"/>
  <c r="D773"/>
  <c r="K773"/>
  <c r="L773"/>
  <c r="E773"/>
  <c r="D774"/>
  <c r="K774"/>
  <c r="L774"/>
  <c r="E774"/>
  <c r="D775"/>
  <c r="K775"/>
  <c r="L775"/>
  <c r="E775"/>
  <c r="D776"/>
  <c r="K776"/>
  <c r="L776"/>
  <c r="E776"/>
  <c r="D777"/>
  <c r="K777"/>
  <c r="L777"/>
  <c r="E777"/>
  <c r="D778"/>
  <c r="K778"/>
  <c r="L778"/>
  <c r="E778"/>
  <c r="D779"/>
  <c r="K779"/>
  <c r="L779"/>
  <c r="E779"/>
  <c r="D780"/>
  <c r="K780"/>
  <c r="L780"/>
  <c r="E780"/>
  <c r="D781"/>
  <c r="K781"/>
  <c r="L781"/>
  <c r="E781"/>
  <c r="D782"/>
  <c r="K782"/>
  <c r="L782"/>
  <c r="E782"/>
  <c r="D783"/>
  <c r="K783"/>
  <c r="L783"/>
  <c r="E783"/>
  <c r="D784"/>
  <c r="K784"/>
  <c r="L784"/>
  <c r="E784"/>
  <c r="D785"/>
  <c r="K785"/>
  <c r="L785"/>
  <c r="E785"/>
  <c r="D786"/>
  <c r="K786"/>
  <c r="L786"/>
  <c r="E786"/>
  <c r="D787"/>
  <c r="K787"/>
  <c r="L787"/>
  <c r="E787"/>
  <c r="D788"/>
  <c r="K788"/>
  <c r="L788"/>
  <c r="E788"/>
  <c r="D789"/>
  <c r="K789"/>
  <c r="L789"/>
  <c r="E789"/>
  <c r="D790"/>
  <c r="K790"/>
  <c r="L790"/>
  <c r="E790"/>
  <c r="D791"/>
  <c r="K791"/>
  <c r="L791"/>
  <c r="E791"/>
  <c r="D792"/>
  <c r="K792"/>
  <c r="L792"/>
  <c r="E792"/>
  <c r="D793"/>
  <c r="K793"/>
  <c r="L793"/>
  <c r="E793"/>
  <c r="D794"/>
  <c r="K794"/>
  <c r="L794"/>
  <c r="E794"/>
  <c r="D795"/>
  <c r="K795"/>
  <c r="L795"/>
  <c r="E795"/>
  <c r="D796"/>
  <c r="K796"/>
  <c r="L796"/>
  <c r="E796"/>
  <c r="D797"/>
  <c r="K797"/>
  <c r="L797"/>
  <c r="E797"/>
  <c r="D798"/>
  <c r="K798"/>
  <c r="L798"/>
  <c r="E798"/>
  <c r="D799"/>
  <c r="K799"/>
  <c r="L799"/>
  <c r="E799"/>
  <c r="D800"/>
  <c r="K800"/>
  <c r="L800"/>
  <c r="E800"/>
  <c r="D801"/>
  <c r="K801"/>
  <c r="L801"/>
  <c r="E801"/>
  <c r="D802"/>
  <c r="K802"/>
  <c r="L802"/>
  <c r="E802"/>
  <c r="D803"/>
  <c r="K803"/>
  <c r="L803"/>
  <c r="E803"/>
  <c r="D804"/>
  <c r="K804"/>
  <c r="L804"/>
  <c r="E804"/>
  <c r="D805"/>
  <c r="K805"/>
  <c r="L805"/>
  <c r="E805"/>
  <c r="D806"/>
  <c r="K806"/>
  <c r="L806"/>
  <c r="E806"/>
  <c r="D807"/>
  <c r="K807"/>
  <c r="L807"/>
  <c r="E807"/>
  <c r="D808"/>
  <c r="K808"/>
  <c r="L808"/>
  <c r="E808"/>
  <c r="D809"/>
  <c r="K809"/>
  <c r="L809"/>
  <c r="E809"/>
  <c r="D810"/>
  <c r="K810"/>
  <c r="L810"/>
  <c r="E810"/>
  <c r="D811"/>
  <c r="K811"/>
  <c r="L811"/>
  <c r="E811"/>
  <c r="D812"/>
  <c r="K812"/>
  <c r="L812"/>
  <c r="E812"/>
  <c r="D813"/>
  <c r="K813"/>
  <c r="L813"/>
  <c r="E813"/>
  <c r="D814"/>
  <c r="K814"/>
  <c r="L814"/>
  <c r="E814"/>
  <c r="D815"/>
  <c r="K815"/>
  <c r="L815"/>
  <c r="E815"/>
  <c r="D816"/>
  <c r="K816"/>
  <c r="L816"/>
  <c r="E816"/>
  <c r="D817"/>
  <c r="K817"/>
  <c r="L817"/>
  <c r="E817"/>
  <c r="D818"/>
  <c r="K818"/>
  <c r="L818"/>
  <c r="E818"/>
  <c r="D819"/>
  <c r="K819"/>
  <c r="L819"/>
  <c r="E819"/>
  <c r="D820"/>
  <c r="K820"/>
  <c r="L820"/>
  <c r="E820"/>
  <c r="D821"/>
  <c r="K821"/>
  <c r="L821"/>
  <c r="E821"/>
  <c r="D822"/>
  <c r="K822"/>
  <c r="L822"/>
  <c r="E822"/>
  <c r="D823"/>
  <c r="K823"/>
  <c r="L823"/>
  <c r="E823"/>
  <c r="D824"/>
  <c r="K824"/>
  <c r="L824"/>
  <c r="E824"/>
  <c r="D825"/>
  <c r="K825"/>
  <c r="L825"/>
  <c r="E825"/>
  <c r="D826"/>
  <c r="K826"/>
  <c r="L826"/>
  <c r="E826"/>
  <c r="D827"/>
  <c r="K827"/>
  <c r="L827"/>
  <c r="E827"/>
  <c r="D828"/>
  <c r="K828"/>
  <c r="L828"/>
  <c r="E828"/>
  <c r="D829"/>
  <c r="K829"/>
  <c r="L829"/>
  <c r="E829"/>
  <c r="D830"/>
  <c r="K830"/>
  <c r="L830"/>
  <c r="E830"/>
  <c r="D831"/>
  <c r="K831"/>
  <c r="L831"/>
  <c r="E831"/>
  <c r="D832"/>
  <c r="K832"/>
  <c r="L832"/>
  <c r="E832"/>
  <c r="D833"/>
  <c r="K833"/>
  <c r="L833"/>
  <c r="E833"/>
  <c r="D834"/>
  <c r="K834"/>
  <c r="L834"/>
  <c r="E834"/>
  <c r="D835"/>
  <c r="K835"/>
  <c r="L835"/>
  <c r="E835"/>
  <c r="D836"/>
  <c r="K836"/>
  <c r="L836"/>
  <c r="E836"/>
  <c r="D837"/>
  <c r="K837"/>
  <c r="L837"/>
  <c r="E837"/>
  <c r="D838"/>
  <c r="K838"/>
  <c r="L838"/>
  <c r="E838"/>
  <c r="D839"/>
  <c r="K839"/>
  <c r="L839"/>
  <c r="E839"/>
  <c r="D840"/>
  <c r="K840"/>
  <c r="L840"/>
  <c r="E840"/>
  <c r="D841"/>
  <c r="K841"/>
  <c r="L841"/>
  <c r="E841"/>
  <c r="D842"/>
  <c r="K842"/>
  <c r="L842"/>
  <c r="E842"/>
  <c r="D843"/>
  <c r="K843"/>
  <c r="L843"/>
  <c r="E843"/>
  <c r="D844"/>
  <c r="K844"/>
  <c r="L844"/>
  <c r="E844"/>
  <c r="D845"/>
  <c r="K845"/>
  <c r="L845"/>
  <c r="E845"/>
  <c r="D846"/>
  <c r="K846"/>
  <c r="L846"/>
  <c r="E846"/>
  <c r="D847"/>
  <c r="K847"/>
  <c r="L847"/>
  <c r="E847"/>
  <c r="D848"/>
  <c r="K848"/>
  <c r="L848"/>
  <c r="E848"/>
  <c r="D849"/>
  <c r="K849"/>
  <c r="L849"/>
  <c r="E849"/>
  <c r="D850"/>
  <c r="K850"/>
  <c r="L850"/>
  <c r="E850"/>
  <c r="D851"/>
  <c r="K851"/>
  <c r="L851"/>
  <c r="E851"/>
  <c r="D852"/>
  <c r="K852"/>
  <c r="L852"/>
  <c r="E852"/>
  <c r="D853"/>
  <c r="K853"/>
  <c r="L853"/>
  <c r="E853"/>
  <c r="D854"/>
  <c r="K854"/>
  <c r="L854"/>
  <c r="E854"/>
  <c r="D855"/>
  <c r="K855"/>
  <c r="L855"/>
  <c r="E855"/>
  <c r="D856"/>
  <c r="K856"/>
  <c r="L856"/>
  <c r="E856"/>
  <c r="D857"/>
  <c r="K857"/>
  <c r="L857"/>
  <c r="E857"/>
  <c r="D858"/>
  <c r="K858"/>
  <c r="L858"/>
  <c r="E858"/>
  <c r="D859"/>
  <c r="K859"/>
  <c r="L859"/>
  <c r="E859"/>
  <c r="D860"/>
  <c r="K860"/>
  <c r="L860"/>
  <c r="E860"/>
  <c r="D861"/>
  <c r="K861"/>
  <c r="L861"/>
  <c r="E861"/>
  <c r="D862"/>
  <c r="K862"/>
  <c r="L862"/>
  <c r="E862"/>
  <c r="D863"/>
  <c r="K863"/>
  <c r="L863"/>
  <c r="E863"/>
  <c r="D864"/>
  <c r="K864"/>
  <c r="L864"/>
  <c r="E864"/>
  <c r="D865"/>
  <c r="K865"/>
  <c r="L865"/>
  <c r="E865"/>
  <c r="D866"/>
  <c r="K866"/>
  <c r="L866"/>
  <c r="E866"/>
  <c r="D867"/>
  <c r="K867"/>
  <c r="L867"/>
  <c r="E867"/>
  <c r="D868"/>
  <c r="K868"/>
  <c r="L868"/>
  <c r="E868"/>
  <c r="D869"/>
  <c r="K869"/>
  <c r="L869"/>
  <c r="E869"/>
  <c r="D870"/>
  <c r="K870"/>
  <c r="L870"/>
  <c r="E870"/>
  <c r="D871"/>
  <c r="K871"/>
  <c r="L871"/>
  <c r="E871"/>
  <c r="D872"/>
  <c r="K872"/>
  <c r="L872"/>
  <c r="E872"/>
  <c r="D873"/>
  <c r="K873"/>
  <c r="L873"/>
  <c r="E873"/>
  <c r="D874"/>
  <c r="K874"/>
  <c r="L874"/>
  <c r="E874"/>
  <c r="D875"/>
  <c r="K875"/>
  <c r="L875"/>
  <c r="E875"/>
  <c r="D876"/>
  <c r="K876"/>
  <c r="L876"/>
  <c r="E876"/>
  <c r="D877"/>
  <c r="K877"/>
  <c r="L877"/>
  <c r="E877"/>
  <c r="D878"/>
  <c r="K878"/>
  <c r="L878"/>
  <c r="E878"/>
  <c r="D879"/>
  <c r="K879"/>
  <c r="L879"/>
  <c r="E879"/>
  <c r="D880"/>
  <c r="K880"/>
  <c r="L880"/>
  <c r="E880"/>
  <c r="D881"/>
  <c r="K881"/>
  <c r="L881"/>
  <c r="E881"/>
  <c r="D882"/>
  <c r="K882"/>
  <c r="L882"/>
  <c r="E882"/>
  <c r="D883"/>
  <c r="K883"/>
  <c r="L883"/>
  <c r="E883"/>
  <c r="D884"/>
  <c r="K884"/>
  <c r="L884"/>
  <c r="E884"/>
  <c r="D885"/>
  <c r="K885"/>
  <c r="L885"/>
  <c r="E885"/>
  <c r="D886"/>
  <c r="K886"/>
  <c r="L886"/>
  <c r="E886"/>
  <c r="D887"/>
  <c r="K887"/>
  <c r="L887"/>
  <c r="E887"/>
  <c r="D888"/>
  <c r="K888"/>
  <c r="L888"/>
  <c r="E888"/>
  <c r="D889"/>
  <c r="K889"/>
  <c r="L889"/>
  <c r="E889"/>
  <c r="D890"/>
  <c r="K890"/>
  <c r="L890"/>
  <c r="E890"/>
  <c r="D891"/>
  <c r="K891"/>
  <c r="L891"/>
  <c r="E891"/>
  <c r="D892"/>
  <c r="K892"/>
  <c r="L892"/>
  <c r="E892"/>
  <c r="D893"/>
  <c r="K893"/>
  <c r="L893"/>
  <c r="E893"/>
  <c r="D894"/>
  <c r="K894"/>
  <c r="L894"/>
  <c r="E894"/>
  <c r="D895"/>
  <c r="K895"/>
  <c r="L895"/>
  <c r="E895"/>
  <c r="D896"/>
  <c r="K896"/>
  <c r="L896"/>
  <c r="E896"/>
  <c r="D897"/>
  <c r="K897"/>
  <c r="L897"/>
  <c r="E897"/>
  <c r="D898"/>
  <c r="K898"/>
  <c r="L898"/>
  <c r="E898"/>
  <c r="D899"/>
  <c r="K899"/>
  <c r="L899"/>
  <c r="E899"/>
  <c r="D900"/>
  <c r="K900"/>
  <c r="L900"/>
  <c r="E900"/>
  <c r="D901"/>
  <c r="K901"/>
  <c r="L901"/>
  <c r="E901"/>
  <c r="D902"/>
  <c r="K902"/>
  <c r="L902"/>
  <c r="E902"/>
  <c r="D903"/>
  <c r="K903"/>
  <c r="L903"/>
  <c r="E903"/>
  <c r="D904"/>
  <c r="K904"/>
  <c r="L904"/>
  <c r="E904"/>
  <c r="D905"/>
  <c r="K905"/>
  <c r="L905"/>
  <c r="E905"/>
  <c r="D906"/>
  <c r="K906"/>
  <c r="L906"/>
  <c r="E906"/>
  <c r="D907"/>
  <c r="K907"/>
  <c r="L907"/>
  <c r="E907"/>
  <c r="D908"/>
  <c r="K908"/>
  <c r="L908"/>
  <c r="E908"/>
  <c r="D909"/>
  <c r="K909"/>
  <c r="L909"/>
  <c r="E909"/>
  <c r="D910"/>
  <c r="K910"/>
  <c r="L910"/>
  <c r="E910"/>
  <c r="D911"/>
  <c r="K911"/>
  <c r="L911"/>
  <c r="E911"/>
  <c r="D912"/>
  <c r="K912"/>
  <c r="L912"/>
  <c r="E912"/>
  <c r="D913"/>
  <c r="K913"/>
  <c r="L913"/>
  <c r="E913"/>
  <c r="D914"/>
  <c r="K914"/>
  <c r="L914"/>
  <c r="E914"/>
  <c r="D915"/>
  <c r="K915"/>
  <c r="L915"/>
  <c r="E915"/>
  <c r="D916"/>
  <c r="K916"/>
  <c r="L916"/>
  <c r="E916"/>
  <c r="D917"/>
  <c r="K917"/>
  <c r="L917"/>
  <c r="E917"/>
  <c r="D918"/>
  <c r="K918"/>
  <c r="L918"/>
  <c r="E918"/>
  <c r="D919"/>
  <c r="K919"/>
  <c r="L919"/>
  <c r="E919"/>
  <c r="D920"/>
  <c r="K920"/>
  <c r="L920"/>
  <c r="E920"/>
  <c r="D921"/>
  <c r="K921"/>
  <c r="L921"/>
  <c r="E921"/>
  <c r="D922"/>
  <c r="K922"/>
  <c r="L922"/>
  <c r="E922"/>
  <c r="D923"/>
  <c r="K923"/>
  <c r="L923"/>
  <c r="E923"/>
  <c r="D924"/>
  <c r="K924"/>
  <c r="L924"/>
  <c r="E924"/>
  <c r="D925"/>
  <c r="K925"/>
  <c r="L925"/>
  <c r="E925"/>
  <c r="D926"/>
  <c r="K926"/>
  <c r="L926"/>
  <c r="E926"/>
  <c r="D927"/>
  <c r="K927"/>
  <c r="L927"/>
  <c r="E927"/>
  <c r="D928"/>
  <c r="K928"/>
  <c r="L928"/>
  <c r="E928"/>
  <c r="D929"/>
  <c r="K929"/>
  <c r="L929"/>
  <c r="E929"/>
  <c r="D930"/>
  <c r="K930"/>
  <c r="L930"/>
  <c r="E930"/>
  <c r="D931"/>
  <c r="K931"/>
  <c r="L931"/>
  <c r="E931"/>
  <c r="D932"/>
  <c r="K932"/>
  <c r="L932"/>
  <c r="E932"/>
  <c r="D933"/>
  <c r="K933"/>
  <c r="L933"/>
  <c r="E933"/>
  <c r="D934"/>
  <c r="K934"/>
  <c r="L934"/>
  <c r="E934"/>
  <c r="D935"/>
  <c r="K935"/>
  <c r="L935"/>
  <c r="E935"/>
  <c r="D936"/>
  <c r="K936"/>
  <c r="L936"/>
  <c r="E936"/>
  <c r="D937"/>
  <c r="K937"/>
  <c r="L937"/>
  <c r="E937"/>
  <c r="D938"/>
  <c r="K938"/>
  <c r="L938"/>
  <c r="E938"/>
  <c r="D939"/>
  <c r="K939"/>
  <c r="L939"/>
  <c r="E939"/>
  <c r="D940"/>
  <c r="K940"/>
  <c r="L940"/>
  <c r="E940"/>
  <c r="D941"/>
  <c r="K941"/>
  <c r="L941"/>
  <c r="E941"/>
  <c r="D942"/>
  <c r="K942"/>
  <c r="L942"/>
  <c r="E942"/>
  <c r="D943"/>
  <c r="K943"/>
  <c r="L943"/>
  <c r="E943"/>
  <c r="D944"/>
  <c r="K944"/>
  <c r="L944"/>
  <c r="E944"/>
  <c r="D945"/>
  <c r="K945"/>
  <c r="L945"/>
  <c r="E945"/>
  <c r="D946"/>
  <c r="K946"/>
  <c r="L946"/>
  <c r="E946"/>
  <c r="D947"/>
  <c r="K947"/>
  <c r="L947"/>
  <c r="E947"/>
  <c r="D948"/>
  <c r="K948"/>
  <c r="L948"/>
  <c r="E948"/>
  <c r="D949"/>
  <c r="K949"/>
  <c r="L949"/>
  <c r="E949"/>
  <c r="D950"/>
  <c r="K950"/>
  <c r="L950"/>
  <c r="E950"/>
  <c r="D951"/>
  <c r="K951"/>
  <c r="L951"/>
  <c r="E951"/>
  <c r="D952"/>
  <c r="K952"/>
  <c r="L952"/>
  <c r="E952"/>
  <c r="D953"/>
  <c r="K953"/>
  <c r="L953"/>
  <c r="E953"/>
  <c r="D954"/>
  <c r="K954"/>
  <c r="L954"/>
  <c r="E954"/>
  <c r="D955"/>
  <c r="K955"/>
  <c r="L955"/>
  <c r="E955"/>
  <c r="D956"/>
  <c r="K956"/>
  <c r="L956"/>
  <c r="E956"/>
  <c r="D957"/>
  <c r="K957"/>
  <c r="L957"/>
  <c r="E957"/>
  <c r="D958"/>
  <c r="K958"/>
  <c r="L958"/>
  <c r="E958"/>
  <c r="D959"/>
  <c r="K959"/>
  <c r="L959"/>
  <c r="E959"/>
  <c r="D960"/>
  <c r="K960"/>
  <c r="L960"/>
  <c r="E960"/>
  <c r="D961"/>
  <c r="K961"/>
  <c r="L961"/>
  <c r="E961"/>
  <c r="D962"/>
  <c r="K962"/>
  <c r="L962"/>
  <c r="E962"/>
  <c r="D963"/>
  <c r="K963"/>
  <c r="L963"/>
  <c r="E963"/>
  <c r="D964"/>
  <c r="K964"/>
  <c r="L964"/>
  <c r="E964"/>
  <c r="D965"/>
  <c r="K965"/>
  <c r="L965"/>
  <c r="E965"/>
  <c r="D966"/>
  <c r="K966"/>
  <c r="L966"/>
  <c r="E966"/>
  <c r="D967"/>
  <c r="K967"/>
  <c r="L967"/>
  <c r="E967"/>
  <c r="D968"/>
  <c r="K968"/>
  <c r="L968"/>
  <c r="E968"/>
  <c r="D969"/>
  <c r="K969"/>
  <c r="L969"/>
  <c r="E969"/>
  <c r="D970"/>
  <c r="K970"/>
  <c r="L970"/>
  <c r="E970"/>
  <c r="D971"/>
  <c r="K971"/>
  <c r="L971"/>
  <c r="E971"/>
  <c r="D972"/>
  <c r="K972"/>
  <c r="L972"/>
  <c r="E972"/>
  <c r="D973"/>
  <c r="K973"/>
  <c r="L973"/>
  <c r="E973"/>
  <c r="D974"/>
  <c r="K974"/>
  <c r="L974"/>
  <c r="E974"/>
  <c r="D975"/>
  <c r="K975"/>
  <c r="L975"/>
  <c r="E975"/>
  <c r="D976"/>
  <c r="K976"/>
  <c r="L976"/>
  <c r="E976"/>
  <c r="D977"/>
  <c r="K977"/>
  <c r="L977"/>
  <c r="E977"/>
  <c r="D978"/>
  <c r="K978"/>
  <c r="L978"/>
  <c r="E978"/>
  <c r="D979"/>
  <c r="K979"/>
  <c r="L979"/>
  <c r="E979"/>
  <c r="D980"/>
  <c r="K980"/>
  <c r="L980"/>
  <c r="E980"/>
  <c r="D981"/>
  <c r="K981"/>
  <c r="L981"/>
  <c r="E981"/>
  <c r="D982"/>
  <c r="K982"/>
  <c r="L982"/>
  <c r="E982"/>
  <c r="D983"/>
  <c r="K983"/>
  <c r="L983"/>
  <c r="E983"/>
  <c r="D984"/>
  <c r="K984"/>
  <c r="L984"/>
  <c r="E984"/>
  <c r="D985"/>
  <c r="K985"/>
  <c r="L985"/>
  <c r="E985"/>
  <c r="D986"/>
  <c r="K986"/>
  <c r="L986"/>
  <c r="E986"/>
  <c r="D987"/>
  <c r="K987"/>
  <c r="L987"/>
  <c r="E987"/>
  <c r="D988"/>
  <c r="K988"/>
  <c r="L988"/>
  <c r="E988"/>
  <c r="D989"/>
  <c r="K989"/>
  <c r="L989"/>
  <c r="E989"/>
  <c r="D990"/>
  <c r="K990"/>
  <c r="L990"/>
  <c r="E990"/>
  <c r="D991"/>
  <c r="K991"/>
  <c r="L991"/>
  <c r="E991"/>
  <c r="D992"/>
  <c r="K992"/>
  <c r="L992"/>
  <c r="E992"/>
  <c r="D993"/>
  <c r="K993"/>
  <c r="L993"/>
  <c r="E993"/>
  <c r="D994"/>
  <c r="K994"/>
  <c r="L994"/>
  <c r="E994"/>
  <c r="D995"/>
  <c r="K995"/>
  <c r="L995"/>
  <c r="E995"/>
  <c r="D996"/>
  <c r="K996"/>
  <c r="L996"/>
  <c r="E996"/>
  <c r="D997"/>
  <c r="K997"/>
  <c r="L997"/>
  <c r="E997"/>
  <c r="D998"/>
  <c r="K998"/>
  <c r="L998"/>
  <c r="E998"/>
  <c r="D999"/>
  <c r="K999"/>
  <c r="L999"/>
  <c r="E999"/>
  <c r="D1000"/>
  <c r="I12"/>
  <c r="A11"/>
  <c r="A12"/>
  <c r="A14"/>
  <c r="A15"/>
  <c r="C25"/>
  <c r="C26"/>
  <c r="K14"/>
  <c r="I14"/>
  <c r="K1000"/>
  <c r="L1000"/>
  <c r="I1000"/>
  <c r="F1000"/>
  <c r="K15"/>
  <c r="I13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J11"/>
  <c r="J10"/>
  <c r="B5" i="5"/>
  <c r="E5"/>
  <c r="B6"/>
  <c r="C31" i="4"/>
  <c r="E31"/>
  <c r="I17"/>
  <c r="C18"/>
  <c r="I18"/>
  <c r="K18"/>
  <c r="B7" i="5"/>
  <c r="B9"/>
  <c r="B14"/>
  <c r="N26" i="4"/>
  <c r="N32"/>
  <c r="N31"/>
  <c r="C30"/>
  <c r="N30"/>
  <c r="C29"/>
  <c r="N29"/>
  <c r="I537"/>
  <c r="K13"/>
  <c r="N28"/>
  <c r="K26"/>
  <c r="K32"/>
  <c r="K31"/>
  <c r="K30"/>
  <c r="K29"/>
  <c r="K28"/>
  <c r="H26"/>
  <c r="H28"/>
  <c r="H30"/>
  <c r="H31"/>
  <c r="H32"/>
  <c r="H29"/>
  <c r="C32"/>
  <c r="O26"/>
  <c r="O30"/>
  <c r="M26"/>
  <c r="M30"/>
  <c r="L26"/>
  <c r="L30"/>
  <c r="J26"/>
  <c r="J30"/>
  <c r="I26"/>
  <c r="I30"/>
  <c r="O29"/>
  <c r="M29"/>
  <c r="L29"/>
  <c r="J29"/>
  <c r="I29"/>
  <c r="I535"/>
  <c r="O28"/>
  <c r="M28"/>
  <c r="L28"/>
  <c r="J28"/>
  <c r="I28"/>
  <c r="O31"/>
  <c r="M31"/>
  <c r="L31"/>
  <c r="J31"/>
  <c r="I31"/>
  <c r="C19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N1037"/>
  <c r="E1000"/>
  <c r="D1001"/>
  <c r="K1001"/>
  <c r="L1001"/>
  <c r="E1001"/>
  <c r="D1002"/>
  <c r="K1002"/>
  <c r="L1002"/>
  <c r="E1002"/>
  <c r="D1003"/>
  <c r="K1003"/>
  <c r="L1003"/>
  <c r="E1003"/>
  <c r="D1004"/>
  <c r="K1004"/>
  <c r="L1004"/>
  <c r="E1004"/>
  <c r="D1005"/>
  <c r="K1005"/>
  <c r="L1005"/>
  <c r="E1005"/>
  <c r="D1006"/>
  <c r="K1006"/>
  <c r="L1006"/>
  <c r="E1006"/>
  <c r="D1007"/>
  <c r="K1007"/>
  <c r="L1007"/>
  <c r="E1007"/>
  <c r="D1008"/>
  <c r="K1008"/>
  <c r="L1008"/>
  <c r="E1008"/>
  <c r="D1009"/>
  <c r="K1009"/>
  <c r="L1009"/>
  <c r="E1009"/>
  <c r="D1010"/>
  <c r="K1010"/>
  <c r="L1010"/>
  <c r="E1010"/>
  <c r="D1011"/>
  <c r="K1011"/>
  <c r="L1011"/>
  <c r="E1011"/>
  <c r="D1012"/>
  <c r="K1012"/>
  <c r="L1012"/>
  <c r="E1012"/>
  <c r="D1013"/>
  <c r="K1013"/>
  <c r="L1013"/>
  <c r="E1013"/>
  <c r="D1014"/>
  <c r="K1014"/>
  <c r="L1014"/>
  <c r="E1014"/>
  <c r="D1015"/>
  <c r="K1015"/>
  <c r="L1015"/>
  <c r="E1015"/>
  <c r="D1016"/>
  <c r="K1016"/>
  <c r="L1016"/>
  <c r="E1016"/>
  <c r="D1017"/>
  <c r="K1017"/>
  <c r="L1017"/>
  <c r="E1017"/>
  <c r="D1018"/>
  <c r="K1018"/>
  <c r="L1018"/>
  <c r="E1018"/>
  <c r="D1019"/>
  <c r="K1019"/>
  <c r="L1019"/>
  <c r="E1019"/>
  <c r="D1020"/>
  <c r="K1020"/>
  <c r="L1020"/>
  <c r="E1020"/>
  <c r="D1021"/>
  <c r="K1021"/>
  <c r="L1021"/>
  <c r="E1021"/>
  <c r="D1022"/>
  <c r="K1022"/>
  <c r="L1022"/>
  <c r="E1022"/>
  <c r="D1023"/>
  <c r="K1023"/>
  <c r="L1023"/>
  <c r="E1023"/>
  <c r="D1024"/>
  <c r="K1024"/>
  <c r="L1024"/>
  <c r="E1024"/>
  <c r="D1025"/>
  <c r="K1025"/>
  <c r="L1025"/>
  <c r="E1025"/>
  <c r="D1026"/>
  <c r="K1026"/>
  <c r="L1026"/>
  <c r="E1026"/>
  <c r="D1027"/>
  <c r="K1027"/>
  <c r="L1027"/>
  <c r="E1027"/>
  <c r="D1028"/>
  <c r="K1028"/>
  <c r="L1028"/>
  <c r="E1028"/>
  <c r="D1029"/>
  <c r="K1029"/>
  <c r="L1029"/>
  <c r="E1029"/>
  <c r="D1030"/>
  <c r="K1030"/>
  <c r="L1030"/>
  <c r="E1030"/>
  <c r="D1031"/>
  <c r="K1031"/>
  <c r="L1031"/>
  <c r="E1031"/>
  <c r="D1032"/>
  <c r="K1032"/>
  <c r="L1032"/>
  <c r="E1032"/>
  <c r="D1033"/>
  <c r="K1033"/>
  <c r="L1033"/>
  <c r="E1033"/>
  <c r="D1034"/>
  <c r="K1034"/>
  <c r="L1034"/>
  <c r="E1034"/>
  <c r="D1035"/>
  <c r="K1035"/>
  <c r="L1035"/>
  <c r="E1035"/>
  <c r="D1036"/>
  <c r="K1036"/>
  <c r="L1036"/>
  <c r="E1036"/>
  <c r="D1037"/>
  <c r="K1037"/>
  <c r="L1037"/>
  <c r="I1037"/>
  <c r="M1037"/>
  <c r="F1037"/>
  <c r="G1037"/>
  <c r="J1037"/>
  <c r="I21"/>
  <c r="I20"/>
  <c r="H1037"/>
  <c r="E1037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N1036"/>
  <c r="I1036"/>
  <c r="M1036"/>
  <c r="F1036"/>
  <c r="G1036"/>
  <c r="J1036"/>
  <c r="H1036"/>
  <c r="N1035"/>
  <c r="I1035"/>
  <c r="M1035"/>
  <c r="F1035"/>
  <c r="G1035"/>
  <c r="J1035"/>
  <c r="H1035"/>
  <c r="N1034"/>
  <c r="I1034"/>
  <c r="M1034"/>
  <c r="F1034"/>
  <c r="G1034"/>
  <c r="J1034"/>
  <c r="H1034"/>
  <c r="N1033"/>
  <c r="I1033"/>
  <c r="M1033"/>
  <c r="F1033"/>
  <c r="G1033"/>
  <c r="J1033"/>
  <c r="H1033"/>
  <c r="N1032"/>
  <c r="I1032"/>
  <c r="M1032"/>
  <c r="F1032"/>
  <c r="G1032"/>
  <c r="J1032"/>
  <c r="H1032"/>
  <c r="N1031"/>
  <c r="I1031"/>
  <c r="M1031"/>
  <c r="F1031"/>
  <c r="G1031"/>
  <c r="J1031"/>
  <c r="H1031"/>
  <c r="N1030"/>
  <c r="I1030"/>
  <c r="M1030"/>
  <c r="F1030"/>
  <c r="G1030"/>
  <c r="J1030"/>
  <c r="H1030"/>
  <c r="N1029"/>
  <c r="I1029"/>
  <c r="M1029"/>
  <c r="F1029"/>
  <c r="G1029"/>
  <c r="J1029"/>
  <c r="H1029"/>
  <c r="N1028"/>
  <c r="I1028"/>
  <c r="M1028"/>
  <c r="F1028"/>
  <c r="G1028"/>
  <c r="J1028"/>
  <c r="H1028"/>
  <c r="N1027"/>
  <c r="I1027"/>
  <c r="M1027"/>
  <c r="F1027"/>
  <c r="G1027"/>
  <c r="J1027"/>
  <c r="H1027"/>
  <c r="N1026"/>
  <c r="I1026"/>
  <c r="M1026"/>
  <c r="F1026"/>
  <c r="G1026"/>
  <c r="J1026"/>
  <c r="H1026"/>
  <c r="N1025"/>
  <c r="I1025"/>
  <c r="M1025"/>
  <c r="F1025"/>
  <c r="G1025"/>
  <c r="J1025"/>
  <c r="H1025"/>
  <c r="N1024"/>
  <c r="I1024"/>
  <c r="M1024"/>
  <c r="F1024"/>
  <c r="G1024"/>
  <c r="J1024"/>
  <c r="H1024"/>
  <c r="N1023"/>
  <c r="I1023"/>
  <c r="M1023"/>
  <c r="F1023"/>
  <c r="G1023"/>
  <c r="J1023"/>
  <c r="H1023"/>
  <c r="N1022"/>
  <c r="I1022"/>
  <c r="M1022"/>
  <c r="F1022"/>
  <c r="G1022"/>
  <c r="J1022"/>
  <c r="H1022"/>
  <c r="N1021"/>
  <c r="I1021"/>
  <c r="M1021"/>
  <c r="F1021"/>
  <c r="G1021"/>
  <c r="J1021"/>
  <c r="H1021"/>
  <c r="N1020"/>
  <c r="I1020"/>
  <c r="M1020"/>
  <c r="F1020"/>
  <c r="G1020"/>
  <c r="J1020"/>
  <c r="H1020"/>
  <c r="N1019"/>
  <c r="I1019"/>
  <c r="M1019"/>
  <c r="F1019"/>
  <c r="G1019"/>
  <c r="J1019"/>
  <c r="H1019"/>
  <c r="N1018"/>
  <c r="I1018"/>
  <c r="M1018"/>
  <c r="F1018"/>
  <c r="G1018"/>
  <c r="J1018"/>
  <c r="H1018"/>
  <c r="N1017"/>
  <c r="I1017"/>
  <c r="M1017"/>
  <c r="F1017"/>
  <c r="G1017"/>
  <c r="J1017"/>
  <c r="H1017"/>
  <c r="N1016"/>
  <c r="I1016"/>
  <c r="M1016"/>
  <c r="F1016"/>
  <c r="G1016"/>
  <c r="J1016"/>
  <c r="H1016"/>
  <c r="N1015"/>
  <c r="I1015"/>
  <c r="M1015"/>
  <c r="F1015"/>
  <c r="G1015"/>
  <c r="J1015"/>
  <c r="H1015"/>
  <c r="N1014"/>
  <c r="I1014"/>
  <c r="M1014"/>
  <c r="F1014"/>
  <c r="G1014"/>
  <c r="J1014"/>
  <c r="H1014"/>
  <c r="N1013"/>
  <c r="I1013"/>
  <c r="M1013"/>
  <c r="F1013"/>
  <c r="G1013"/>
  <c r="J1013"/>
  <c r="H1013"/>
  <c r="N1012"/>
  <c r="I1012"/>
  <c r="M1012"/>
  <c r="F1012"/>
  <c r="G1012"/>
  <c r="J1012"/>
  <c r="H1012"/>
  <c r="N1011"/>
  <c r="I1011"/>
  <c r="M1011"/>
  <c r="F1011"/>
  <c r="G1011"/>
  <c r="J1011"/>
  <c r="H1011"/>
  <c r="N1010"/>
  <c r="I1010"/>
  <c r="M1010"/>
  <c r="F1010"/>
  <c r="G1010"/>
  <c r="J1010"/>
  <c r="H1010"/>
  <c r="N1009"/>
  <c r="I1009"/>
  <c r="M1009"/>
  <c r="F1009"/>
  <c r="G1009"/>
  <c r="J1009"/>
  <c r="H1009"/>
  <c r="N1008"/>
  <c r="I1008"/>
  <c r="M1008"/>
  <c r="F1008"/>
  <c r="G1008"/>
  <c r="J1008"/>
  <c r="H1008"/>
  <c r="N1007"/>
  <c r="I1007"/>
  <c r="M1007"/>
  <c r="F1007"/>
  <c r="G1007"/>
  <c r="J1007"/>
  <c r="H1007"/>
  <c r="N1006"/>
  <c r="I1006"/>
  <c r="M1006"/>
  <c r="F1006"/>
  <c r="G1006"/>
  <c r="J1006"/>
  <c r="H1006"/>
  <c r="N1005"/>
  <c r="I1005"/>
  <c r="M1005"/>
  <c r="F1005"/>
  <c r="G1005"/>
  <c r="J1005"/>
  <c r="H1005"/>
  <c r="N1004"/>
  <c r="I1004"/>
  <c r="M1004"/>
  <c r="F1004"/>
  <c r="G1004"/>
  <c r="J1004"/>
  <c r="H1004"/>
  <c r="N1003"/>
  <c r="I1003"/>
  <c r="M1003"/>
  <c r="F1003"/>
  <c r="G1003"/>
  <c r="J1003"/>
  <c r="H1003"/>
  <c r="N1002"/>
  <c r="I1002"/>
  <c r="M1002"/>
  <c r="F1002"/>
  <c r="G1002"/>
  <c r="J1002"/>
  <c r="H1002"/>
  <c r="N1001"/>
  <c r="I1001"/>
  <c r="M1001"/>
  <c r="F1001"/>
  <c r="G1001"/>
  <c r="J1001"/>
  <c r="H1001"/>
  <c r="N1000"/>
  <c r="M1000"/>
  <c r="G1000"/>
  <c r="J1000"/>
  <c r="H1000"/>
  <c r="N999"/>
  <c r="I999"/>
  <c r="M999"/>
  <c r="F999"/>
  <c r="G999"/>
  <c r="J999"/>
  <c r="H999"/>
  <c r="N998"/>
  <c r="I998"/>
  <c r="M998"/>
  <c r="F998"/>
  <c r="G998"/>
  <c r="J998"/>
  <c r="H998"/>
  <c r="N997"/>
  <c r="I997"/>
  <c r="M997"/>
  <c r="F997"/>
  <c r="G997"/>
  <c r="J997"/>
  <c r="H997"/>
  <c r="N996"/>
  <c r="I996"/>
  <c r="M996"/>
  <c r="F996"/>
  <c r="G996"/>
  <c r="J996"/>
  <c r="H996"/>
  <c r="N995"/>
  <c r="I995"/>
  <c r="M995"/>
  <c r="F995"/>
  <c r="G995"/>
  <c r="J995"/>
  <c r="H995"/>
  <c r="N994"/>
  <c r="I994"/>
  <c r="M994"/>
  <c r="F994"/>
  <c r="G994"/>
  <c r="J994"/>
  <c r="H994"/>
  <c r="N993"/>
  <c r="I993"/>
  <c r="M993"/>
  <c r="F993"/>
  <c r="G993"/>
  <c r="J993"/>
  <c r="H993"/>
  <c r="N992"/>
  <c r="I992"/>
  <c r="M992"/>
  <c r="F992"/>
  <c r="G992"/>
  <c r="J992"/>
  <c r="H992"/>
  <c r="N991"/>
  <c r="I991"/>
  <c r="M991"/>
  <c r="F991"/>
  <c r="G991"/>
  <c r="J991"/>
  <c r="H991"/>
  <c r="N990"/>
  <c r="I990"/>
  <c r="M990"/>
  <c r="F990"/>
  <c r="G990"/>
  <c r="J990"/>
  <c r="H990"/>
  <c r="N989"/>
  <c r="I989"/>
  <c r="M989"/>
  <c r="F989"/>
  <c r="G989"/>
  <c r="J989"/>
  <c r="H989"/>
  <c r="N988"/>
  <c r="I988"/>
  <c r="M988"/>
  <c r="F988"/>
  <c r="G988"/>
  <c r="J988"/>
  <c r="H988"/>
  <c r="N987"/>
  <c r="I987"/>
  <c r="M987"/>
  <c r="F987"/>
  <c r="G987"/>
  <c r="J987"/>
  <c r="H987"/>
  <c r="N986"/>
  <c r="I986"/>
  <c r="M986"/>
  <c r="F986"/>
  <c r="G986"/>
  <c r="J986"/>
  <c r="H986"/>
  <c r="N985"/>
  <c r="I985"/>
  <c r="M985"/>
  <c r="F985"/>
  <c r="G985"/>
  <c r="J985"/>
  <c r="H985"/>
  <c r="N984"/>
  <c r="I984"/>
  <c r="M984"/>
  <c r="F984"/>
  <c r="G984"/>
  <c r="J984"/>
  <c r="H984"/>
  <c r="N983"/>
  <c r="I983"/>
  <c r="M983"/>
  <c r="F983"/>
  <c r="G983"/>
  <c r="J983"/>
  <c r="H983"/>
  <c r="N982"/>
  <c r="I982"/>
  <c r="M982"/>
  <c r="F982"/>
  <c r="G982"/>
  <c r="J982"/>
  <c r="H982"/>
  <c r="N981"/>
  <c r="I981"/>
  <c r="M981"/>
  <c r="F981"/>
  <c r="G981"/>
  <c r="J981"/>
  <c r="H981"/>
  <c r="N980"/>
  <c r="I980"/>
  <c r="M980"/>
  <c r="F980"/>
  <c r="G980"/>
  <c r="J980"/>
  <c r="H980"/>
  <c r="N979"/>
  <c r="I979"/>
  <c r="M979"/>
  <c r="F979"/>
  <c r="G979"/>
  <c r="J979"/>
  <c r="H979"/>
  <c r="N978"/>
  <c r="I978"/>
  <c r="M978"/>
  <c r="F978"/>
  <c r="G978"/>
  <c r="J978"/>
  <c r="H978"/>
  <c r="N977"/>
  <c r="I977"/>
  <c r="M977"/>
  <c r="F977"/>
  <c r="G977"/>
  <c r="J977"/>
  <c r="H977"/>
  <c r="N976"/>
  <c r="I976"/>
  <c r="M976"/>
  <c r="F976"/>
  <c r="G976"/>
  <c r="J976"/>
  <c r="H976"/>
  <c r="N975"/>
  <c r="I975"/>
  <c r="M975"/>
  <c r="F975"/>
  <c r="G975"/>
  <c r="J975"/>
  <c r="H975"/>
  <c r="N974"/>
  <c r="I974"/>
  <c r="M974"/>
  <c r="F974"/>
  <c r="G974"/>
  <c r="J974"/>
  <c r="H974"/>
  <c r="N973"/>
  <c r="I973"/>
  <c r="M973"/>
  <c r="F973"/>
  <c r="G973"/>
  <c r="J973"/>
  <c r="H973"/>
  <c r="N972"/>
  <c r="I972"/>
  <c r="M972"/>
  <c r="F972"/>
  <c r="G972"/>
  <c r="J972"/>
  <c r="H972"/>
  <c r="N971"/>
  <c r="I971"/>
  <c r="M971"/>
  <c r="F971"/>
  <c r="G971"/>
  <c r="J971"/>
  <c r="H971"/>
  <c r="N970"/>
  <c r="I970"/>
  <c r="M970"/>
  <c r="F970"/>
  <c r="G970"/>
  <c r="J970"/>
  <c r="H970"/>
  <c r="N969"/>
  <c r="I969"/>
  <c r="M969"/>
  <c r="F969"/>
  <c r="G969"/>
  <c r="J969"/>
  <c r="H969"/>
  <c r="N968"/>
  <c r="I968"/>
  <c r="M968"/>
  <c r="F968"/>
  <c r="G968"/>
  <c r="J968"/>
  <c r="H968"/>
  <c r="N967"/>
  <c r="I967"/>
  <c r="M967"/>
  <c r="F967"/>
  <c r="G967"/>
  <c r="J967"/>
  <c r="H967"/>
  <c r="N966"/>
  <c r="I966"/>
  <c r="M966"/>
  <c r="F966"/>
  <c r="G966"/>
  <c r="J966"/>
  <c r="H966"/>
  <c r="N965"/>
  <c r="I965"/>
  <c r="M965"/>
  <c r="F965"/>
  <c r="G965"/>
  <c r="J965"/>
  <c r="H965"/>
  <c r="N964"/>
  <c r="I964"/>
  <c r="M964"/>
  <c r="F964"/>
  <c r="G964"/>
  <c r="J964"/>
  <c r="H964"/>
  <c r="N963"/>
  <c r="I963"/>
  <c r="M963"/>
  <c r="F963"/>
  <c r="G963"/>
  <c r="J963"/>
  <c r="H963"/>
  <c r="N962"/>
  <c r="I962"/>
  <c r="M962"/>
  <c r="F962"/>
  <c r="G962"/>
  <c r="J962"/>
  <c r="H962"/>
  <c r="N961"/>
  <c r="I961"/>
  <c r="M961"/>
  <c r="F961"/>
  <c r="G961"/>
  <c r="J961"/>
  <c r="H961"/>
  <c r="N960"/>
  <c r="I960"/>
  <c r="M960"/>
  <c r="F960"/>
  <c r="G960"/>
  <c r="J960"/>
  <c r="H960"/>
  <c r="N959"/>
  <c r="I959"/>
  <c r="M959"/>
  <c r="F959"/>
  <c r="G959"/>
  <c r="J959"/>
  <c r="H959"/>
  <c r="N958"/>
  <c r="I958"/>
  <c r="M958"/>
  <c r="F958"/>
  <c r="G958"/>
  <c r="J958"/>
  <c r="H958"/>
  <c r="N957"/>
  <c r="I957"/>
  <c r="M957"/>
  <c r="F957"/>
  <c r="G957"/>
  <c r="J957"/>
  <c r="H957"/>
  <c r="N956"/>
  <c r="I956"/>
  <c r="M956"/>
  <c r="F956"/>
  <c r="G956"/>
  <c r="J956"/>
  <c r="H956"/>
  <c r="N955"/>
  <c r="I955"/>
  <c r="M955"/>
  <c r="F955"/>
  <c r="G955"/>
  <c r="J955"/>
  <c r="H955"/>
  <c r="N954"/>
  <c r="I954"/>
  <c r="M954"/>
  <c r="F954"/>
  <c r="G954"/>
  <c r="J954"/>
  <c r="H954"/>
  <c r="N953"/>
  <c r="I953"/>
  <c r="M953"/>
  <c r="F953"/>
  <c r="G953"/>
  <c r="J953"/>
  <c r="H953"/>
  <c r="N952"/>
  <c r="I952"/>
  <c r="M952"/>
  <c r="F952"/>
  <c r="G952"/>
  <c r="J952"/>
  <c r="H952"/>
  <c r="N951"/>
  <c r="I951"/>
  <c r="M951"/>
  <c r="F951"/>
  <c r="G951"/>
  <c r="J951"/>
  <c r="H951"/>
  <c r="N950"/>
  <c r="I950"/>
  <c r="M950"/>
  <c r="F950"/>
  <c r="G950"/>
  <c r="J950"/>
  <c r="H950"/>
  <c r="N949"/>
  <c r="I949"/>
  <c r="M949"/>
  <c r="F949"/>
  <c r="G949"/>
  <c r="J949"/>
  <c r="H949"/>
  <c r="N948"/>
  <c r="I948"/>
  <c r="M948"/>
  <c r="F948"/>
  <c r="G948"/>
  <c r="J948"/>
  <c r="H948"/>
  <c r="N947"/>
  <c r="I947"/>
  <c r="M947"/>
  <c r="F947"/>
  <c r="G947"/>
  <c r="J947"/>
  <c r="H947"/>
  <c r="N946"/>
  <c r="I946"/>
  <c r="M946"/>
  <c r="F946"/>
  <c r="G946"/>
  <c r="J946"/>
  <c r="H946"/>
  <c r="N945"/>
  <c r="I945"/>
  <c r="M945"/>
  <c r="F945"/>
  <c r="G945"/>
  <c r="J945"/>
  <c r="H945"/>
  <c r="N944"/>
  <c r="I944"/>
  <c r="M944"/>
  <c r="F944"/>
  <c r="G944"/>
  <c r="J944"/>
  <c r="H944"/>
  <c r="N943"/>
  <c r="I943"/>
  <c r="M943"/>
  <c r="F943"/>
  <c r="G943"/>
  <c r="J943"/>
  <c r="H943"/>
  <c r="N942"/>
  <c r="I942"/>
  <c r="M942"/>
  <c r="F942"/>
  <c r="G942"/>
  <c r="J942"/>
  <c r="H942"/>
  <c r="N941"/>
  <c r="I941"/>
  <c r="M941"/>
  <c r="F941"/>
  <c r="G941"/>
  <c r="J941"/>
  <c r="H941"/>
  <c r="N940"/>
  <c r="I940"/>
  <c r="M940"/>
  <c r="F940"/>
  <c r="G940"/>
  <c r="J940"/>
  <c r="H940"/>
  <c r="N939"/>
  <c r="I939"/>
  <c r="M939"/>
  <c r="F939"/>
  <c r="G939"/>
  <c r="J939"/>
  <c r="H939"/>
  <c r="N938"/>
  <c r="I938"/>
  <c r="M938"/>
  <c r="F938"/>
  <c r="G938"/>
  <c r="J938"/>
  <c r="H938"/>
  <c r="N937"/>
  <c r="I937"/>
  <c r="M937"/>
  <c r="F937"/>
  <c r="G937"/>
  <c r="J937"/>
  <c r="H937"/>
  <c r="N936"/>
  <c r="I936"/>
  <c r="M936"/>
  <c r="F936"/>
  <c r="G936"/>
  <c r="J936"/>
  <c r="H936"/>
  <c r="N935"/>
  <c r="I935"/>
  <c r="M935"/>
  <c r="F935"/>
  <c r="G935"/>
  <c r="J935"/>
  <c r="H935"/>
  <c r="N934"/>
  <c r="I934"/>
  <c r="M934"/>
  <c r="F934"/>
  <c r="G934"/>
  <c r="J934"/>
  <c r="H934"/>
  <c r="N933"/>
  <c r="I933"/>
  <c r="M933"/>
  <c r="F933"/>
  <c r="G933"/>
  <c r="J933"/>
  <c r="H933"/>
  <c r="N932"/>
  <c r="I932"/>
  <c r="M932"/>
  <c r="F932"/>
  <c r="G932"/>
  <c r="J932"/>
  <c r="H932"/>
  <c r="N931"/>
  <c r="I931"/>
  <c r="M931"/>
  <c r="F931"/>
  <c r="G931"/>
  <c r="J931"/>
  <c r="H931"/>
  <c r="N930"/>
  <c r="I930"/>
  <c r="M930"/>
  <c r="F930"/>
  <c r="G930"/>
  <c r="J930"/>
  <c r="H930"/>
  <c r="N929"/>
  <c r="I929"/>
  <c r="M929"/>
  <c r="F929"/>
  <c r="G929"/>
  <c r="J929"/>
  <c r="H929"/>
  <c r="N928"/>
  <c r="I928"/>
  <c r="M928"/>
  <c r="F928"/>
  <c r="G928"/>
  <c r="J928"/>
  <c r="H928"/>
  <c r="N927"/>
  <c r="I927"/>
  <c r="M927"/>
  <c r="F927"/>
  <c r="G927"/>
  <c r="J927"/>
  <c r="H927"/>
  <c r="N926"/>
  <c r="I926"/>
  <c r="M926"/>
  <c r="F926"/>
  <c r="G926"/>
  <c r="J926"/>
  <c r="H926"/>
  <c r="N925"/>
  <c r="I925"/>
  <c r="M925"/>
  <c r="F925"/>
  <c r="G925"/>
  <c r="J925"/>
  <c r="H925"/>
  <c r="N924"/>
  <c r="I924"/>
  <c r="M924"/>
  <c r="F924"/>
  <c r="G924"/>
  <c r="J924"/>
  <c r="H924"/>
  <c r="N923"/>
  <c r="I923"/>
  <c r="M923"/>
  <c r="F923"/>
  <c r="G923"/>
  <c r="J923"/>
  <c r="H923"/>
  <c r="N922"/>
  <c r="I922"/>
  <c r="M922"/>
  <c r="F922"/>
  <c r="G922"/>
  <c r="J922"/>
  <c r="H922"/>
  <c r="N921"/>
  <c r="I921"/>
  <c r="M921"/>
  <c r="F921"/>
  <c r="G921"/>
  <c r="J921"/>
  <c r="H921"/>
  <c r="N920"/>
  <c r="I920"/>
  <c r="M920"/>
  <c r="F920"/>
  <c r="G920"/>
  <c r="J920"/>
  <c r="H920"/>
  <c r="N919"/>
  <c r="I919"/>
  <c r="M919"/>
  <c r="F919"/>
  <c r="G919"/>
  <c r="J919"/>
  <c r="H919"/>
  <c r="N918"/>
  <c r="I918"/>
  <c r="M918"/>
  <c r="F918"/>
  <c r="G918"/>
  <c r="J918"/>
  <c r="H918"/>
  <c r="N917"/>
  <c r="I917"/>
  <c r="M917"/>
  <c r="F917"/>
  <c r="G917"/>
  <c r="J917"/>
  <c r="H917"/>
  <c r="N916"/>
  <c r="I916"/>
  <c r="M916"/>
  <c r="F916"/>
  <c r="G916"/>
  <c r="J916"/>
  <c r="H916"/>
  <c r="N915"/>
  <c r="I915"/>
  <c r="M915"/>
  <c r="F915"/>
  <c r="G915"/>
  <c r="J915"/>
  <c r="H915"/>
  <c r="N914"/>
  <c r="I914"/>
  <c r="M914"/>
  <c r="F914"/>
  <c r="G914"/>
  <c r="J914"/>
  <c r="H914"/>
  <c r="N913"/>
  <c r="I913"/>
  <c r="M913"/>
  <c r="F913"/>
  <c r="G913"/>
  <c r="J913"/>
  <c r="H913"/>
  <c r="N912"/>
  <c r="I912"/>
  <c r="M912"/>
  <c r="F912"/>
  <c r="G912"/>
  <c r="J912"/>
  <c r="H912"/>
  <c r="N911"/>
  <c r="I911"/>
  <c r="M911"/>
  <c r="F911"/>
  <c r="G911"/>
  <c r="J911"/>
  <c r="H911"/>
  <c r="N910"/>
  <c r="I910"/>
  <c r="M910"/>
  <c r="F910"/>
  <c r="G910"/>
  <c r="J910"/>
  <c r="H910"/>
  <c r="N909"/>
  <c r="I909"/>
  <c r="M909"/>
  <c r="F909"/>
  <c r="G909"/>
  <c r="J909"/>
  <c r="H909"/>
  <c r="N908"/>
  <c r="I908"/>
  <c r="M908"/>
  <c r="F908"/>
  <c r="G908"/>
  <c r="J908"/>
  <c r="H908"/>
  <c r="N907"/>
  <c r="I907"/>
  <c r="M907"/>
  <c r="F907"/>
  <c r="G907"/>
  <c r="J907"/>
  <c r="H907"/>
  <c r="N906"/>
  <c r="I906"/>
  <c r="M906"/>
  <c r="F906"/>
  <c r="G906"/>
  <c r="J906"/>
  <c r="H906"/>
  <c r="N905"/>
  <c r="I905"/>
  <c r="M905"/>
  <c r="F905"/>
  <c r="G905"/>
  <c r="J905"/>
  <c r="H905"/>
  <c r="N904"/>
  <c r="I904"/>
  <c r="M904"/>
  <c r="F904"/>
  <c r="G904"/>
  <c r="J904"/>
  <c r="H904"/>
  <c r="N903"/>
  <c r="I903"/>
  <c r="M903"/>
  <c r="F903"/>
  <c r="G903"/>
  <c r="J903"/>
  <c r="H903"/>
  <c r="N902"/>
  <c r="I902"/>
  <c r="M902"/>
  <c r="F902"/>
  <c r="G902"/>
  <c r="J902"/>
  <c r="H902"/>
  <c r="N901"/>
  <c r="I901"/>
  <c r="M901"/>
  <c r="F901"/>
  <c r="G901"/>
  <c r="J901"/>
  <c r="H901"/>
  <c r="N900"/>
  <c r="I900"/>
  <c r="M900"/>
  <c r="F900"/>
  <c r="G900"/>
  <c r="J900"/>
  <c r="H900"/>
  <c r="N899"/>
  <c r="I899"/>
  <c r="M899"/>
  <c r="F899"/>
  <c r="G899"/>
  <c r="J899"/>
  <c r="H899"/>
  <c r="N898"/>
  <c r="I898"/>
  <c r="M898"/>
  <c r="F898"/>
  <c r="G898"/>
  <c r="J898"/>
  <c r="H898"/>
  <c r="N897"/>
  <c r="I897"/>
  <c r="M897"/>
  <c r="F897"/>
  <c r="G897"/>
  <c r="J897"/>
  <c r="H897"/>
  <c r="N896"/>
  <c r="I896"/>
  <c r="M896"/>
  <c r="F896"/>
  <c r="G896"/>
  <c r="J896"/>
  <c r="H896"/>
  <c r="N895"/>
  <c r="I895"/>
  <c r="M895"/>
  <c r="F895"/>
  <c r="G895"/>
  <c r="J895"/>
  <c r="H895"/>
  <c r="N894"/>
  <c r="I894"/>
  <c r="M894"/>
  <c r="F894"/>
  <c r="G894"/>
  <c r="J894"/>
  <c r="H894"/>
  <c r="N893"/>
  <c r="I893"/>
  <c r="M893"/>
  <c r="F893"/>
  <c r="G893"/>
  <c r="J893"/>
  <c r="H893"/>
  <c r="N892"/>
  <c r="I892"/>
  <c r="M892"/>
  <c r="F892"/>
  <c r="G892"/>
  <c r="J892"/>
  <c r="H892"/>
  <c r="N891"/>
  <c r="I891"/>
  <c r="M891"/>
  <c r="F891"/>
  <c r="G891"/>
  <c r="J891"/>
  <c r="H891"/>
  <c r="N890"/>
  <c r="I890"/>
  <c r="M890"/>
  <c r="F890"/>
  <c r="G890"/>
  <c r="J890"/>
  <c r="H890"/>
  <c r="N889"/>
  <c r="I889"/>
  <c r="M889"/>
  <c r="F889"/>
  <c r="G889"/>
  <c r="J889"/>
  <c r="H889"/>
  <c r="N888"/>
  <c r="I888"/>
  <c r="M888"/>
  <c r="F888"/>
  <c r="G888"/>
  <c r="J888"/>
  <c r="H888"/>
  <c r="N887"/>
  <c r="I887"/>
  <c r="M887"/>
  <c r="F887"/>
  <c r="G887"/>
  <c r="J887"/>
  <c r="H887"/>
  <c r="N886"/>
  <c r="I886"/>
  <c r="M886"/>
  <c r="F886"/>
  <c r="G886"/>
  <c r="J886"/>
  <c r="H886"/>
  <c r="N885"/>
  <c r="I885"/>
  <c r="M885"/>
  <c r="F885"/>
  <c r="G885"/>
  <c r="J885"/>
  <c r="H885"/>
  <c r="N884"/>
  <c r="I884"/>
  <c r="M884"/>
  <c r="F884"/>
  <c r="G884"/>
  <c r="J884"/>
  <c r="H884"/>
  <c r="N883"/>
  <c r="I883"/>
  <c r="M883"/>
  <c r="F883"/>
  <c r="G883"/>
  <c r="J883"/>
  <c r="H883"/>
  <c r="N882"/>
  <c r="I882"/>
  <c r="M882"/>
  <c r="F882"/>
  <c r="G882"/>
  <c r="J882"/>
  <c r="H882"/>
  <c r="N881"/>
  <c r="I881"/>
  <c r="M881"/>
  <c r="F881"/>
  <c r="G881"/>
  <c r="J881"/>
  <c r="H881"/>
  <c r="N880"/>
  <c r="I880"/>
  <c r="M880"/>
  <c r="F880"/>
  <c r="G880"/>
  <c r="J880"/>
  <c r="H880"/>
  <c r="N879"/>
  <c r="I879"/>
  <c r="M879"/>
  <c r="F879"/>
  <c r="G879"/>
  <c r="J879"/>
  <c r="H879"/>
  <c r="N878"/>
  <c r="I878"/>
  <c r="M878"/>
  <c r="F878"/>
  <c r="G878"/>
  <c r="J878"/>
  <c r="H878"/>
  <c r="N877"/>
  <c r="I877"/>
  <c r="M877"/>
  <c r="F877"/>
  <c r="G877"/>
  <c r="J877"/>
  <c r="H877"/>
  <c r="N876"/>
  <c r="I876"/>
  <c r="M876"/>
  <c r="F876"/>
  <c r="G876"/>
  <c r="J876"/>
  <c r="H876"/>
  <c r="N875"/>
  <c r="I875"/>
  <c r="M875"/>
  <c r="F875"/>
  <c r="G875"/>
  <c r="J875"/>
  <c r="H875"/>
  <c r="N874"/>
  <c r="I874"/>
  <c r="M874"/>
  <c r="F874"/>
  <c r="G874"/>
  <c r="J874"/>
  <c r="H874"/>
  <c r="N873"/>
  <c r="I873"/>
  <c r="M873"/>
  <c r="F873"/>
  <c r="G873"/>
  <c r="J873"/>
  <c r="H873"/>
  <c r="N872"/>
  <c r="I872"/>
  <c r="M872"/>
  <c r="F872"/>
  <c r="G872"/>
  <c r="J872"/>
  <c r="H872"/>
  <c r="N871"/>
  <c r="I871"/>
  <c r="M871"/>
  <c r="F871"/>
  <c r="G871"/>
  <c r="J871"/>
  <c r="H871"/>
  <c r="N870"/>
  <c r="I870"/>
  <c r="M870"/>
  <c r="F870"/>
  <c r="G870"/>
  <c r="J870"/>
  <c r="H870"/>
  <c r="N869"/>
  <c r="I869"/>
  <c r="M869"/>
  <c r="F869"/>
  <c r="G869"/>
  <c r="J869"/>
  <c r="H869"/>
  <c r="N868"/>
  <c r="I868"/>
  <c r="M868"/>
  <c r="F868"/>
  <c r="G868"/>
  <c r="J868"/>
  <c r="H868"/>
  <c r="N867"/>
  <c r="I867"/>
  <c r="M867"/>
  <c r="F867"/>
  <c r="G867"/>
  <c r="J867"/>
  <c r="H867"/>
  <c r="N866"/>
  <c r="I866"/>
  <c r="M866"/>
  <c r="F866"/>
  <c r="G866"/>
  <c r="J866"/>
  <c r="H866"/>
  <c r="N865"/>
  <c r="I865"/>
  <c r="M865"/>
  <c r="F865"/>
  <c r="G865"/>
  <c r="J865"/>
  <c r="H865"/>
  <c r="N864"/>
  <c r="I864"/>
  <c r="M864"/>
  <c r="F864"/>
  <c r="G864"/>
  <c r="J864"/>
  <c r="H864"/>
  <c r="N863"/>
  <c r="I863"/>
  <c r="M863"/>
  <c r="F863"/>
  <c r="G863"/>
  <c r="J863"/>
  <c r="H863"/>
  <c r="N862"/>
  <c r="I862"/>
  <c r="M862"/>
  <c r="F862"/>
  <c r="G862"/>
  <c r="J862"/>
  <c r="H862"/>
  <c r="N861"/>
  <c r="I861"/>
  <c r="M861"/>
  <c r="F861"/>
  <c r="G861"/>
  <c r="J861"/>
  <c r="H861"/>
  <c r="N860"/>
  <c r="I860"/>
  <c r="M860"/>
  <c r="F860"/>
  <c r="G860"/>
  <c r="J860"/>
  <c r="H860"/>
  <c r="N859"/>
  <c r="I859"/>
  <c r="M859"/>
  <c r="F859"/>
  <c r="G859"/>
  <c r="J859"/>
  <c r="H859"/>
  <c r="N858"/>
  <c r="I858"/>
  <c r="M858"/>
  <c r="F858"/>
  <c r="G858"/>
  <c r="J858"/>
  <c r="H858"/>
  <c r="N857"/>
  <c r="I857"/>
  <c r="M857"/>
  <c r="F857"/>
  <c r="G857"/>
  <c r="J857"/>
  <c r="H857"/>
  <c r="N856"/>
  <c r="I856"/>
  <c r="M856"/>
  <c r="F856"/>
  <c r="G856"/>
  <c r="J856"/>
  <c r="H856"/>
  <c r="N855"/>
  <c r="I855"/>
  <c r="M855"/>
  <c r="F855"/>
  <c r="G855"/>
  <c r="J855"/>
  <c r="H855"/>
  <c r="N854"/>
  <c r="I854"/>
  <c r="M854"/>
  <c r="F854"/>
  <c r="G854"/>
  <c r="J854"/>
  <c r="H854"/>
  <c r="N853"/>
  <c r="I853"/>
  <c r="M853"/>
  <c r="F853"/>
  <c r="G853"/>
  <c r="J853"/>
  <c r="H853"/>
  <c r="N852"/>
  <c r="I852"/>
  <c r="M852"/>
  <c r="F852"/>
  <c r="G852"/>
  <c r="J852"/>
  <c r="H852"/>
  <c r="N851"/>
  <c r="I851"/>
  <c r="M851"/>
  <c r="F851"/>
  <c r="G851"/>
  <c r="J851"/>
  <c r="H851"/>
  <c r="N850"/>
  <c r="I850"/>
  <c r="M850"/>
  <c r="F850"/>
  <c r="G850"/>
  <c r="J850"/>
  <c r="H850"/>
  <c r="N849"/>
  <c r="I849"/>
  <c r="M849"/>
  <c r="F849"/>
  <c r="G849"/>
  <c r="J849"/>
  <c r="H849"/>
  <c r="N848"/>
  <c r="I848"/>
  <c r="M848"/>
  <c r="F848"/>
  <c r="G848"/>
  <c r="J848"/>
  <c r="H848"/>
  <c r="N847"/>
  <c r="I847"/>
  <c r="M847"/>
  <c r="F847"/>
  <c r="G847"/>
  <c r="J847"/>
  <c r="H847"/>
  <c r="N846"/>
  <c r="I846"/>
  <c r="M846"/>
  <c r="F846"/>
  <c r="G846"/>
  <c r="J846"/>
  <c r="H846"/>
  <c r="N845"/>
  <c r="I845"/>
  <c r="M845"/>
  <c r="F845"/>
  <c r="G845"/>
  <c r="J845"/>
  <c r="H845"/>
  <c r="N844"/>
  <c r="I844"/>
  <c r="M844"/>
  <c r="F844"/>
  <c r="G844"/>
  <c r="J844"/>
  <c r="H844"/>
  <c r="N843"/>
  <c r="I843"/>
  <c r="M843"/>
  <c r="F843"/>
  <c r="G843"/>
  <c r="J843"/>
  <c r="H843"/>
  <c r="N842"/>
  <c r="I842"/>
  <c r="M842"/>
  <c r="F842"/>
  <c r="G842"/>
  <c r="J842"/>
  <c r="H842"/>
  <c r="N841"/>
  <c r="I841"/>
  <c r="M841"/>
  <c r="F841"/>
  <c r="G841"/>
  <c r="J841"/>
  <c r="H841"/>
  <c r="N840"/>
  <c r="I840"/>
  <c r="M840"/>
  <c r="F840"/>
  <c r="G840"/>
  <c r="J840"/>
  <c r="H840"/>
  <c r="N839"/>
  <c r="I839"/>
  <c r="M839"/>
  <c r="F839"/>
  <c r="G839"/>
  <c r="J839"/>
  <c r="H839"/>
  <c r="N838"/>
  <c r="I838"/>
  <c r="M838"/>
  <c r="F838"/>
  <c r="G838"/>
  <c r="J838"/>
  <c r="H838"/>
  <c r="N837"/>
  <c r="I837"/>
  <c r="M837"/>
  <c r="F837"/>
  <c r="G837"/>
  <c r="J837"/>
  <c r="H837"/>
  <c r="N836"/>
  <c r="I836"/>
  <c r="M836"/>
  <c r="F836"/>
  <c r="G836"/>
  <c r="J836"/>
  <c r="H836"/>
  <c r="N835"/>
  <c r="I835"/>
  <c r="M835"/>
  <c r="F835"/>
  <c r="G835"/>
  <c r="J835"/>
  <c r="H835"/>
  <c r="N834"/>
  <c r="I834"/>
  <c r="M834"/>
  <c r="F834"/>
  <c r="G834"/>
  <c r="J834"/>
  <c r="H834"/>
  <c r="N833"/>
  <c r="I833"/>
  <c r="M833"/>
  <c r="F833"/>
  <c r="G833"/>
  <c r="J833"/>
  <c r="H833"/>
  <c r="N832"/>
  <c r="I832"/>
  <c r="M832"/>
  <c r="F832"/>
  <c r="G832"/>
  <c r="J832"/>
  <c r="H832"/>
  <c r="N831"/>
  <c r="I831"/>
  <c r="M831"/>
  <c r="F831"/>
  <c r="G831"/>
  <c r="J831"/>
  <c r="H831"/>
  <c r="N830"/>
  <c r="I830"/>
  <c r="M830"/>
  <c r="F830"/>
  <c r="G830"/>
  <c r="J830"/>
  <c r="H830"/>
  <c r="N829"/>
  <c r="I829"/>
  <c r="M829"/>
  <c r="F829"/>
  <c r="G829"/>
  <c r="J829"/>
  <c r="H829"/>
  <c r="N828"/>
  <c r="I828"/>
  <c r="M828"/>
  <c r="F828"/>
  <c r="G828"/>
  <c r="J828"/>
  <c r="H828"/>
  <c r="N827"/>
  <c r="I827"/>
  <c r="M827"/>
  <c r="F827"/>
  <c r="G827"/>
  <c r="J827"/>
  <c r="H827"/>
  <c r="N826"/>
  <c r="I826"/>
  <c r="M826"/>
  <c r="F826"/>
  <c r="G826"/>
  <c r="J826"/>
  <c r="H826"/>
  <c r="N825"/>
  <c r="I825"/>
  <c r="M825"/>
  <c r="F825"/>
  <c r="G825"/>
  <c r="J825"/>
  <c r="H825"/>
  <c r="N824"/>
  <c r="I824"/>
  <c r="M824"/>
  <c r="F824"/>
  <c r="G824"/>
  <c r="J824"/>
  <c r="H824"/>
  <c r="N823"/>
  <c r="I823"/>
  <c r="M823"/>
  <c r="F823"/>
  <c r="G823"/>
  <c r="J823"/>
  <c r="H823"/>
  <c r="N822"/>
  <c r="I822"/>
  <c r="M822"/>
  <c r="F822"/>
  <c r="G822"/>
  <c r="J822"/>
  <c r="H822"/>
  <c r="N821"/>
  <c r="I821"/>
  <c r="M821"/>
  <c r="F821"/>
  <c r="G821"/>
  <c r="J821"/>
  <c r="H821"/>
  <c r="N820"/>
  <c r="I820"/>
  <c r="M820"/>
  <c r="F820"/>
  <c r="G820"/>
  <c r="J820"/>
  <c r="H820"/>
  <c r="N819"/>
  <c r="I819"/>
  <c r="M819"/>
  <c r="F819"/>
  <c r="G819"/>
  <c r="J819"/>
  <c r="H819"/>
  <c r="N818"/>
  <c r="I818"/>
  <c r="M818"/>
  <c r="F818"/>
  <c r="G818"/>
  <c r="J818"/>
  <c r="H818"/>
  <c r="N817"/>
  <c r="I817"/>
  <c r="M817"/>
  <c r="F817"/>
  <c r="G817"/>
  <c r="J817"/>
  <c r="H817"/>
  <c r="N816"/>
  <c r="I816"/>
  <c r="M816"/>
  <c r="F816"/>
  <c r="G816"/>
  <c r="J816"/>
  <c r="H816"/>
  <c r="N815"/>
  <c r="I815"/>
  <c r="M815"/>
  <c r="F815"/>
  <c r="G815"/>
  <c r="J815"/>
  <c r="H815"/>
  <c r="N814"/>
  <c r="I814"/>
  <c r="M814"/>
  <c r="F814"/>
  <c r="G814"/>
  <c r="J814"/>
  <c r="H814"/>
  <c r="N813"/>
  <c r="I813"/>
  <c r="M813"/>
  <c r="F813"/>
  <c r="G813"/>
  <c r="J813"/>
  <c r="H813"/>
  <c r="N812"/>
  <c r="I812"/>
  <c r="M812"/>
  <c r="F812"/>
  <c r="G812"/>
  <c r="J812"/>
  <c r="H812"/>
  <c r="N811"/>
  <c r="I811"/>
  <c r="M811"/>
  <c r="F811"/>
  <c r="G811"/>
  <c r="J811"/>
  <c r="H811"/>
  <c r="N810"/>
  <c r="I810"/>
  <c r="M810"/>
  <c r="F810"/>
  <c r="G810"/>
  <c r="J810"/>
  <c r="H810"/>
  <c r="N809"/>
  <c r="I809"/>
  <c r="M809"/>
  <c r="F809"/>
  <c r="G809"/>
  <c r="J809"/>
  <c r="H809"/>
  <c r="N808"/>
  <c r="I808"/>
  <c r="M808"/>
  <c r="F808"/>
  <c r="G808"/>
  <c r="J808"/>
  <c r="H808"/>
  <c r="N807"/>
  <c r="I807"/>
  <c r="M807"/>
  <c r="F807"/>
  <c r="G807"/>
  <c r="J807"/>
  <c r="H807"/>
  <c r="N806"/>
  <c r="I806"/>
  <c r="M806"/>
  <c r="F806"/>
  <c r="G806"/>
  <c r="J806"/>
  <c r="H806"/>
  <c r="N805"/>
  <c r="I805"/>
  <c r="M805"/>
  <c r="F805"/>
  <c r="G805"/>
  <c r="J805"/>
  <c r="H805"/>
  <c r="N804"/>
  <c r="I804"/>
  <c r="M804"/>
  <c r="F804"/>
  <c r="G804"/>
  <c r="J804"/>
  <c r="H804"/>
  <c r="N803"/>
  <c r="I803"/>
  <c r="M803"/>
  <c r="F803"/>
  <c r="G803"/>
  <c r="J803"/>
  <c r="H803"/>
  <c r="N802"/>
  <c r="I802"/>
  <c r="M802"/>
  <c r="F802"/>
  <c r="G802"/>
  <c r="J802"/>
  <c r="H802"/>
  <c r="N801"/>
  <c r="I801"/>
  <c r="M801"/>
  <c r="F801"/>
  <c r="G801"/>
  <c r="J801"/>
  <c r="H801"/>
  <c r="N800"/>
  <c r="I800"/>
  <c r="M800"/>
  <c r="F800"/>
  <c r="G800"/>
  <c r="J800"/>
  <c r="H800"/>
  <c r="N799"/>
  <c r="I799"/>
  <c r="M799"/>
  <c r="F799"/>
  <c r="G799"/>
  <c r="J799"/>
  <c r="H799"/>
  <c r="N798"/>
  <c r="I798"/>
  <c r="M798"/>
  <c r="F798"/>
  <c r="G798"/>
  <c r="J798"/>
  <c r="H798"/>
  <c r="N797"/>
  <c r="I797"/>
  <c r="M797"/>
  <c r="F797"/>
  <c r="G797"/>
  <c r="J797"/>
  <c r="H797"/>
  <c r="N796"/>
  <c r="I796"/>
  <c r="M796"/>
  <c r="F796"/>
  <c r="G796"/>
  <c r="J796"/>
  <c r="H796"/>
  <c r="N795"/>
  <c r="I795"/>
  <c r="M795"/>
  <c r="F795"/>
  <c r="G795"/>
  <c r="J795"/>
  <c r="H795"/>
  <c r="N794"/>
  <c r="I794"/>
  <c r="M794"/>
  <c r="F794"/>
  <c r="G794"/>
  <c r="J794"/>
  <c r="H794"/>
  <c r="N793"/>
  <c r="I793"/>
  <c r="M793"/>
  <c r="F793"/>
  <c r="G793"/>
  <c r="J793"/>
  <c r="H793"/>
  <c r="N792"/>
  <c r="I792"/>
  <c r="M792"/>
  <c r="F792"/>
  <c r="G792"/>
  <c r="J792"/>
  <c r="H792"/>
  <c r="N791"/>
  <c r="I791"/>
  <c r="M791"/>
  <c r="F791"/>
  <c r="G791"/>
  <c r="J791"/>
  <c r="H791"/>
  <c r="N790"/>
  <c r="I790"/>
  <c r="M790"/>
  <c r="F790"/>
  <c r="G790"/>
  <c r="J790"/>
  <c r="H790"/>
  <c r="N789"/>
  <c r="I789"/>
  <c r="M789"/>
  <c r="F789"/>
  <c r="G789"/>
  <c r="J789"/>
  <c r="H789"/>
  <c r="N788"/>
  <c r="I788"/>
  <c r="M788"/>
  <c r="F788"/>
  <c r="G788"/>
  <c r="J788"/>
  <c r="H788"/>
  <c r="N787"/>
  <c r="I787"/>
  <c r="M787"/>
  <c r="F787"/>
  <c r="G787"/>
  <c r="J787"/>
  <c r="H787"/>
  <c r="N786"/>
  <c r="I786"/>
  <c r="M786"/>
  <c r="F786"/>
  <c r="G786"/>
  <c r="J786"/>
  <c r="H786"/>
  <c r="N785"/>
  <c r="I785"/>
  <c r="M785"/>
  <c r="F785"/>
  <c r="G785"/>
  <c r="J785"/>
  <c r="H785"/>
  <c r="N784"/>
  <c r="I784"/>
  <c r="M784"/>
  <c r="F784"/>
  <c r="G784"/>
  <c r="J784"/>
  <c r="H784"/>
  <c r="N783"/>
  <c r="I783"/>
  <c r="M783"/>
  <c r="F783"/>
  <c r="G783"/>
  <c r="J783"/>
  <c r="H783"/>
  <c r="N782"/>
  <c r="I782"/>
  <c r="M782"/>
  <c r="F782"/>
  <c r="G782"/>
  <c r="J782"/>
  <c r="H782"/>
  <c r="N781"/>
  <c r="I781"/>
  <c r="M781"/>
  <c r="F781"/>
  <c r="G781"/>
  <c r="J781"/>
  <c r="H781"/>
  <c r="N780"/>
  <c r="I780"/>
  <c r="M780"/>
  <c r="F780"/>
  <c r="G780"/>
  <c r="J780"/>
  <c r="H780"/>
  <c r="N779"/>
  <c r="I779"/>
  <c r="M779"/>
  <c r="F779"/>
  <c r="G779"/>
  <c r="J779"/>
  <c r="H779"/>
  <c r="N778"/>
  <c r="I778"/>
  <c r="M778"/>
  <c r="F778"/>
  <c r="G778"/>
  <c r="J778"/>
  <c r="H778"/>
  <c r="N777"/>
  <c r="I777"/>
  <c r="M777"/>
  <c r="F777"/>
  <c r="G777"/>
  <c r="J777"/>
  <c r="H777"/>
  <c r="N776"/>
  <c r="I776"/>
  <c r="M776"/>
  <c r="F776"/>
  <c r="G776"/>
  <c r="J776"/>
  <c r="H776"/>
  <c r="N775"/>
  <c r="I775"/>
  <c r="M775"/>
  <c r="F775"/>
  <c r="G775"/>
  <c r="J775"/>
  <c r="H775"/>
  <c r="N774"/>
  <c r="I774"/>
  <c r="M774"/>
  <c r="F774"/>
  <c r="G774"/>
  <c r="J774"/>
  <c r="H774"/>
  <c r="N773"/>
  <c r="I773"/>
  <c r="M773"/>
  <c r="F773"/>
  <c r="G773"/>
  <c r="J773"/>
  <c r="H773"/>
  <c r="N772"/>
  <c r="I772"/>
  <c r="M772"/>
  <c r="F772"/>
  <c r="G772"/>
  <c r="J772"/>
  <c r="H772"/>
  <c r="N771"/>
  <c r="I771"/>
  <c r="M771"/>
  <c r="F771"/>
  <c r="G771"/>
  <c r="J771"/>
  <c r="H771"/>
  <c r="N770"/>
  <c r="I770"/>
  <c r="M770"/>
  <c r="F770"/>
  <c r="G770"/>
  <c r="J770"/>
  <c r="H770"/>
  <c r="N769"/>
  <c r="I769"/>
  <c r="M769"/>
  <c r="F769"/>
  <c r="G769"/>
  <c r="J769"/>
  <c r="H769"/>
  <c r="N768"/>
  <c r="I768"/>
  <c r="M768"/>
  <c r="F768"/>
  <c r="G768"/>
  <c r="J768"/>
  <c r="H768"/>
  <c r="N767"/>
  <c r="I767"/>
  <c r="M767"/>
  <c r="F767"/>
  <c r="G767"/>
  <c r="J767"/>
  <c r="H767"/>
  <c r="N766"/>
  <c r="I766"/>
  <c r="M766"/>
  <c r="F766"/>
  <c r="G766"/>
  <c r="J766"/>
  <c r="H766"/>
  <c r="N765"/>
  <c r="I765"/>
  <c r="M765"/>
  <c r="F765"/>
  <c r="G765"/>
  <c r="J765"/>
  <c r="H765"/>
  <c r="N764"/>
  <c r="I764"/>
  <c r="M764"/>
  <c r="F764"/>
  <c r="G764"/>
  <c r="J764"/>
  <c r="H764"/>
  <c r="N763"/>
  <c r="I763"/>
  <c r="M763"/>
  <c r="F763"/>
  <c r="G763"/>
  <c r="J763"/>
  <c r="H763"/>
  <c r="N762"/>
  <c r="I762"/>
  <c r="M762"/>
  <c r="F762"/>
  <c r="G762"/>
  <c r="J762"/>
  <c r="H762"/>
  <c r="N761"/>
  <c r="I761"/>
  <c r="M761"/>
  <c r="F761"/>
  <c r="G761"/>
  <c r="J761"/>
  <c r="H761"/>
  <c r="N760"/>
  <c r="I760"/>
  <c r="M760"/>
  <c r="F760"/>
  <c r="G760"/>
  <c r="J760"/>
  <c r="H760"/>
  <c r="N759"/>
  <c r="I759"/>
  <c r="M759"/>
  <c r="F759"/>
  <c r="G759"/>
  <c r="J759"/>
  <c r="H759"/>
  <c r="N758"/>
  <c r="I758"/>
  <c r="M758"/>
  <c r="F758"/>
  <c r="G758"/>
  <c r="J758"/>
  <c r="H758"/>
  <c r="N757"/>
  <c r="I757"/>
  <c r="M757"/>
  <c r="F757"/>
  <c r="G757"/>
  <c r="J757"/>
  <c r="H757"/>
  <c r="N756"/>
  <c r="I756"/>
  <c r="M756"/>
  <c r="F756"/>
  <c r="G756"/>
  <c r="J756"/>
  <c r="H756"/>
  <c r="N755"/>
  <c r="I755"/>
  <c r="M755"/>
  <c r="F755"/>
  <c r="G755"/>
  <c r="J755"/>
  <c r="H755"/>
  <c r="N754"/>
  <c r="I754"/>
  <c r="M754"/>
  <c r="F754"/>
  <c r="G754"/>
  <c r="J754"/>
  <c r="H754"/>
  <c r="N753"/>
  <c r="I753"/>
  <c r="M753"/>
  <c r="F753"/>
  <c r="G753"/>
  <c r="J753"/>
  <c r="H753"/>
  <c r="N752"/>
  <c r="I752"/>
  <c r="M752"/>
  <c r="F752"/>
  <c r="G752"/>
  <c r="J752"/>
  <c r="H752"/>
  <c r="N751"/>
  <c r="I751"/>
  <c r="M751"/>
  <c r="F751"/>
  <c r="G751"/>
  <c r="J751"/>
  <c r="H751"/>
  <c r="N750"/>
  <c r="I750"/>
  <c r="M750"/>
  <c r="F750"/>
  <c r="G750"/>
  <c r="J750"/>
  <c r="H750"/>
  <c r="N749"/>
  <c r="I749"/>
  <c r="M749"/>
  <c r="F749"/>
  <c r="G749"/>
  <c r="J749"/>
  <c r="H749"/>
  <c r="N748"/>
  <c r="I748"/>
  <c r="M748"/>
  <c r="F748"/>
  <c r="G748"/>
  <c r="J748"/>
  <c r="H748"/>
  <c r="N747"/>
  <c r="I747"/>
  <c r="M747"/>
  <c r="F747"/>
  <c r="G747"/>
  <c r="J747"/>
  <c r="H747"/>
  <c r="N746"/>
  <c r="I746"/>
  <c r="M746"/>
  <c r="F746"/>
  <c r="G746"/>
  <c r="J746"/>
  <c r="H746"/>
  <c r="N745"/>
  <c r="I745"/>
  <c r="M745"/>
  <c r="F745"/>
  <c r="G745"/>
  <c r="J745"/>
  <c r="H745"/>
  <c r="N744"/>
  <c r="I744"/>
  <c r="M744"/>
  <c r="F744"/>
  <c r="G744"/>
  <c r="J744"/>
  <c r="H744"/>
  <c r="N743"/>
  <c r="I743"/>
  <c r="M743"/>
  <c r="F743"/>
  <c r="G743"/>
  <c r="J743"/>
  <c r="H743"/>
  <c r="N742"/>
  <c r="I742"/>
  <c r="M742"/>
  <c r="F742"/>
  <c r="G742"/>
  <c r="J742"/>
  <c r="H742"/>
  <c r="N741"/>
  <c r="I741"/>
  <c r="M741"/>
  <c r="F741"/>
  <c r="G741"/>
  <c r="J741"/>
  <c r="H741"/>
  <c r="N740"/>
  <c r="I740"/>
  <c r="M740"/>
  <c r="F740"/>
  <c r="G740"/>
  <c r="J740"/>
  <c r="H740"/>
  <c r="N739"/>
  <c r="I739"/>
  <c r="M739"/>
  <c r="F739"/>
  <c r="G739"/>
  <c r="J739"/>
  <c r="H739"/>
  <c r="N738"/>
  <c r="I738"/>
  <c r="M738"/>
  <c r="F738"/>
  <c r="G738"/>
  <c r="J738"/>
  <c r="H738"/>
  <c r="N737"/>
  <c r="I737"/>
  <c r="M737"/>
  <c r="F737"/>
  <c r="G737"/>
  <c r="J737"/>
  <c r="H737"/>
  <c r="N736"/>
  <c r="I736"/>
  <c r="M736"/>
  <c r="F736"/>
  <c r="G736"/>
  <c r="J736"/>
  <c r="H736"/>
  <c r="N735"/>
  <c r="I735"/>
  <c r="M735"/>
  <c r="F735"/>
  <c r="G735"/>
  <c r="J735"/>
  <c r="H735"/>
  <c r="N734"/>
  <c r="I734"/>
  <c r="M734"/>
  <c r="F734"/>
  <c r="G734"/>
  <c r="J734"/>
  <c r="H734"/>
  <c r="N733"/>
  <c r="I733"/>
  <c r="M733"/>
  <c r="F733"/>
  <c r="G733"/>
  <c r="J733"/>
  <c r="H733"/>
  <c r="N732"/>
  <c r="I732"/>
  <c r="M732"/>
  <c r="F732"/>
  <c r="G732"/>
  <c r="J732"/>
  <c r="H732"/>
  <c r="N731"/>
  <c r="I731"/>
  <c r="M731"/>
  <c r="F731"/>
  <c r="G731"/>
  <c r="J731"/>
  <c r="H731"/>
  <c r="N730"/>
  <c r="I730"/>
  <c r="M730"/>
  <c r="F730"/>
  <c r="G730"/>
  <c r="J730"/>
  <c r="H730"/>
  <c r="N729"/>
  <c r="I729"/>
  <c r="M729"/>
  <c r="F729"/>
  <c r="G729"/>
  <c r="J729"/>
  <c r="H729"/>
  <c r="N728"/>
  <c r="I728"/>
  <c r="M728"/>
  <c r="F728"/>
  <c r="G728"/>
  <c r="J728"/>
  <c r="H728"/>
  <c r="N727"/>
  <c r="I727"/>
  <c r="M727"/>
  <c r="F727"/>
  <c r="G727"/>
  <c r="J727"/>
  <c r="H727"/>
  <c r="N726"/>
  <c r="I726"/>
  <c r="M726"/>
  <c r="F726"/>
  <c r="G726"/>
  <c r="J726"/>
  <c r="H726"/>
  <c r="N725"/>
  <c r="I725"/>
  <c r="M725"/>
  <c r="F725"/>
  <c r="G725"/>
  <c r="J725"/>
  <c r="H725"/>
  <c r="N724"/>
  <c r="I724"/>
  <c r="M724"/>
  <c r="F724"/>
  <c r="G724"/>
  <c r="J724"/>
  <c r="H724"/>
  <c r="N723"/>
  <c r="I723"/>
  <c r="M723"/>
  <c r="F723"/>
  <c r="G723"/>
  <c r="J723"/>
  <c r="H723"/>
  <c r="N722"/>
  <c r="I722"/>
  <c r="M722"/>
  <c r="F722"/>
  <c r="G722"/>
  <c r="J722"/>
  <c r="H722"/>
  <c r="N721"/>
  <c r="I721"/>
  <c r="M721"/>
  <c r="F721"/>
  <c r="G721"/>
  <c r="J721"/>
  <c r="H721"/>
  <c r="N720"/>
  <c r="I720"/>
  <c r="M720"/>
  <c r="F720"/>
  <c r="G720"/>
  <c r="J720"/>
  <c r="H720"/>
  <c r="N719"/>
  <c r="I719"/>
  <c r="M719"/>
  <c r="F719"/>
  <c r="G719"/>
  <c r="J719"/>
  <c r="H719"/>
  <c r="N718"/>
  <c r="I718"/>
  <c r="M718"/>
  <c r="F718"/>
  <c r="G718"/>
  <c r="J718"/>
  <c r="H718"/>
  <c r="N717"/>
  <c r="I717"/>
  <c r="M717"/>
  <c r="F717"/>
  <c r="G717"/>
  <c r="J717"/>
  <c r="H717"/>
  <c r="N716"/>
  <c r="I716"/>
  <c r="M716"/>
  <c r="F716"/>
  <c r="G716"/>
  <c r="J716"/>
  <c r="H716"/>
  <c r="N715"/>
  <c r="I715"/>
  <c r="M715"/>
  <c r="F715"/>
  <c r="G715"/>
  <c r="J715"/>
  <c r="H715"/>
  <c r="N714"/>
  <c r="I714"/>
  <c r="M714"/>
  <c r="F714"/>
  <c r="G714"/>
  <c r="J714"/>
  <c r="H714"/>
  <c r="N713"/>
  <c r="I713"/>
  <c r="M713"/>
  <c r="F713"/>
  <c r="G713"/>
  <c r="J713"/>
  <c r="H713"/>
  <c r="N712"/>
  <c r="I712"/>
  <c r="M712"/>
  <c r="F712"/>
  <c r="G712"/>
  <c r="J712"/>
  <c r="H712"/>
  <c r="N711"/>
  <c r="I711"/>
  <c r="M711"/>
  <c r="F711"/>
  <c r="G711"/>
  <c r="J711"/>
  <c r="H711"/>
  <c r="N710"/>
  <c r="I710"/>
  <c r="M710"/>
  <c r="F710"/>
  <c r="G710"/>
  <c r="J710"/>
  <c r="H710"/>
  <c r="N709"/>
  <c r="I709"/>
  <c r="M709"/>
  <c r="F709"/>
  <c r="G709"/>
  <c r="J709"/>
  <c r="H709"/>
  <c r="N708"/>
  <c r="I708"/>
  <c r="M708"/>
  <c r="F708"/>
  <c r="G708"/>
  <c r="J708"/>
  <c r="H708"/>
  <c r="N707"/>
  <c r="I707"/>
  <c r="M707"/>
  <c r="F707"/>
  <c r="G707"/>
  <c r="J707"/>
  <c r="H707"/>
  <c r="N706"/>
  <c r="I706"/>
  <c r="M706"/>
  <c r="F706"/>
  <c r="G706"/>
  <c r="J706"/>
  <c r="H706"/>
  <c r="N705"/>
  <c r="I705"/>
  <c r="M705"/>
  <c r="F705"/>
  <c r="G705"/>
  <c r="J705"/>
  <c r="H705"/>
  <c r="N704"/>
  <c r="I704"/>
  <c r="M704"/>
  <c r="F704"/>
  <c r="G704"/>
  <c r="J704"/>
  <c r="H704"/>
  <c r="N703"/>
  <c r="I703"/>
  <c r="M703"/>
  <c r="F703"/>
  <c r="G703"/>
  <c r="J703"/>
  <c r="H703"/>
  <c r="N702"/>
  <c r="I702"/>
  <c r="M702"/>
  <c r="F702"/>
  <c r="G702"/>
  <c r="J702"/>
  <c r="H702"/>
  <c r="N701"/>
  <c r="I701"/>
  <c r="M701"/>
  <c r="F701"/>
  <c r="G701"/>
  <c r="J701"/>
  <c r="H701"/>
  <c r="N700"/>
  <c r="I700"/>
  <c r="M700"/>
  <c r="F700"/>
  <c r="G700"/>
  <c r="J700"/>
  <c r="H700"/>
  <c r="N699"/>
  <c r="I699"/>
  <c r="M699"/>
  <c r="F699"/>
  <c r="G699"/>
  <c r="J699"/>
  <c r="H699"/>
  <c r="N698"/>
  <c r="I698"/>
  <c r="M698"/>
  <c r="F698"/>
  <c r="G698"/>
  <c r="J698"/>
  <c r="H698"/>
  <c r="N697"/>
  <c r="I697"/>
  <c r="M697"/>
  <c r="F697"/>
  <c r="G697"/>
  <c r="J697"/>
  <c r="H697"/>
  <c r="N696"/>
  <c r="I696"/>
  <c r="M696"/>
  <c r="F696"/>
  <c r="G696"/>
  <c r="J696"/>
  <c r="H696"/>
  <c r="N695"/>
  <c r="I695"/>
  <c r="M695"/>
  <c r="F695"/>
  <c r="G695"/>
  <c r="J695"/>
  <c r="H695"/>
  <c r="N694"/>
  <c r="I694"/>
  <c r="M694"/>
  <c r="F694"/>
  <c r="G694"/>
  <c r="J694"/>
  <c r="H694"/>
  <c r="N693"/>
  <c r="I693"/>
  <c r="M693"/>
  <c r="F693"/>
  <c r="G693"/>
  <c r="J693"/>
  <c r="H693"/>
  <c r="N692"/>
  <c r="I692"/>
  <c r="M692"/>
  <c r="F692"/>
  <c r="G692"/>
  <c r="J692"/>
  <c r="H692"/>
  <c r="N691"/>
  <c r="I691"/>
  <c r="M691"/>
  <c r="F691"/>
  <c r="G691"/>
  <c r="J691"/>
  <c r="H691"/>
  <c r="N690"/>
  <c r="I690"/>
  <c r="M690"/>
  <c r="F690"/>
  <c r="G690"/>
  <c r="J690"/>
  <c r="H690"/>
  <c r="N689"/>
  <c r="I689"/>
  <c r="M689"/>
  <c r="F689"/>
  <c r="G689"/>
  <c r="J689"/>
  <c r="H689"/>
  <c r="N688"/>
  <c r="I688"/>
  <c r="M688"/>
  <c r="F688"/>
  <c r="G688"/>
  <c r="J688"/>
  <c r="H688"/>
  <c r="N687"/>
  <c r="I687"/>
  <c r="M687"/>
  <c r="F687"/>
  <c r="G687"/>
  <c r="J687"/>
  <c r="H687"/>
  <c r="N686"/>
  <c r="I686"/>
  <c r="M686"/>
  <c r="F686"/>
  <c r="G686"/>
  <c r="J686"/>
  <c r="H686"/>
  <c r="N685"/>
  <c r="I685"/>
  <c r="M685"/>
  <c r="F685"/>
  <c r="G685"/>
  <c r="J685"/>
  <c r="H685"/>
  <c r="N684"/>
  <c r="I684"/>
  <c r="M684"/>
  <c r="F684"/>
  <c r="G684"/>
  <c r="J684"/>
  <c r="H684"/>
  <c r="N683"/>
  <c r="I683"/>
  <c r="M683"/>
  <c r="F683"/>
  <c r="G683"/>
  <c r="J683"/>
  <c r="H683"/>
  <c r="N682"/>
  <c r="I682"/>
  <c r="M682"/>
  <c r="F682"/>
  <c r="G682"/>
  <c r="J682"/>
  <c r="H682"/>
  <c r="N681"/>
  <c r="I681"/>
  <c r="M681"/>
  <c r="F681"/>
  <c r="G681"/>
  <c r="J681"/>
  <c r="H681"/>
  <c r="N680"/>
  <c r="I680"/>
  <c r="M680"/>
  <c r="F680"/>
  <c r="G680"/>
  <c r="J680"/>
  <c r="H680"/>
  <c r="N679"/>
  <c r="I679"/>
  <c r="M679"/>
  <c r="F679"/>
  <c r="G679"/>
  <c r="J679"/>
  <c r="H679"/>
  <c r="N678"/>
  <c r="I678"/>
  <c r="M678"/>
  <c r="F678"/>
  <c r="G678"/>
  <c r="J678"/>
  <c r="H678"/>
  <c r="N677"/>
  <c r="I677"/>
  <c r="M677"/>
  <c r="F677"/>
  <c r="G677"/>
  <c r="J677"/>
  <c r="H677"/>
  <c r="N676"/>
  <c r="I676"/>
  <c r="M676"/>
  <c r="F676"/>
  <c r="G676"/>
  <c r="J676"/>
  <c r="H676"/>
  <c r="N675"/>
  <c r="I675"/>
  <c r="M675"/>
  <c r="F675"/>
  <c r="G675"/>
  <c r="J675"/>
  <c r="H675"/>
  <c r="N674"/>
  <c r="I674"/>
  <c r="M674"/>
  <c r="F674"/>
  <c r="G674"/>
  <c r="J674"/>
  <c r="H674"/>
  <c r="N673"/>
  <c r="I673"/>
  <c r="M673"/>
  <c r="F673"/>
  <c r="G673"/>
  <c r="J673"/>
  <c r="H673"/>
  <c r="N672"/>
  <c r="I672"/>
  <c r="M672"/>
  <c r="F672"/>
  <c r="G672"/>
  <c r="J672"/>
  <c r="H672"/>
  <c r="N671"/>
  <c r="I671"/>
  <c r="M671"/>
  <c r="F671"/>
  <c r="G671"/>
  <c r="J671"/>
  <c r="H671"/>
  <c r="N670"/>
  <c r="I670"/>
  <c r="M670"/>
  <c r="F670"/>
  <c r="G670"/>
  <c r="J670"/>
  <c r="H670"/>
  <c r="N669"/>
  <c r="I669"/>
  <c r="M669"/>
  <c r="F669"/>
  <c r="G669"/>
  <c r="J669"/>
  <c r="H669"/>
  <c r="N668"/>
  <c r="I668"/>
  <c r="M668"/>
  <c r="F668"/>
  <c r="G668"/>
  <c r="J668"/>
  <c r="H668"/>
  <c r="N667"/>
  <c r="I667"/>
  <c r="M667"/>
  <c r="F667"/>
  <c r="G667"/>
  <c r="J667"/>
  <c r="H667"/>
  <c r="N666"/>
  <c r="I666"/>
  <c r="M666"/>
  <c r="F666"/>
  <c r="G666"/>
  <c r="J666"/>
  <c r="H666"/>
  <c r="N665"/>
  <c r="I665"/>
  <c r="M665"/>
  <c r="F665"/>
  <c r="G665"/>
  <c r="J665"/>
  <c r="H665"/>
  <c r="N664"/>
  <c r="I664"/>
  <c r="M664"/>
  <c r="F664"/>
  <c r="G664"/>
  <c r="J664"/>
  <c r="H664"/>
  <c r="N663"/>
  <c r="I663"/>
  <c r="M663"/>
  <c r="F663"/>
  <c r="G663"/>
  <c r="J663"/>
  <c r="H663"/>
  <c r="N662"/>
  <c r="I662"/>
  <c r="M662"/>
  <c r="F662"/>
  <c r="G662"/>
  <c r="J662"/>
  <c r="H662"/>
  <c r="N661"/>
  <c r="I661"/>
  <c r="M661"/>
  <c r="F661"/>
  <c r="G661"/>
  <c r="J661"/>
  <c r="H661"/>
  <c r="N660"/>
  <c r="I660"/>
  <c r="M660"/>
  <c r="F660"/>
  <c r="G660"/>
  <c r="J660"/>
  <c r="H660"/>
  <c r="N659"/>
  <c r="I659"/>
  <c r="M659"/>
  <c r="F659"/>
  <c r="G659"/>
  <c r="J659"/>
  <c r="H659"/>
  <c r="N658"/>
  <c r="I658"/>
  <c r="M658"/>
  <c r="F658"/>
  <c r="G658"/>
  <c r="J658"/>
  <c r="H658"/>
  <c r="N657"/>
  <c r="I657"/>
  <c r="M657"/>
  <c r="F657"/>
  <c r="G657"/>
  <c r="J657"/>
  <c r="H657"/>
  <c r="N656"/>
  <c r="I656"/>
  <c r="M656"/>
  <c r="F656"/>
  <c r="G656"/>
  <c r="J656"/>
  <c r="H656"/>
  <c r="N655"/>
  <c r="I655"/>
  <c r="M655"/>
  <c r="F655"/>
  <c r="G655"/>
  <c r="J655"/>
  <c r="H655"/>
  <c r="N654"/>
  <c r="I654"/>
  <c r="M654"/>
  <c r="F654"/>
  <c r="G654"/>
  <c r="J654"/>
  <c r="H654"/>
  <c r="N653"/>
  <c r="I653"/>
  <c r="M653"/>
  <c r="F653"/>
  <c r="G653"/>
  <c r="J653"/>
  <c r="H653"/>
  <c r="N652"/>
  <c r="I652"/>
  <c r="M652"/>
  <c r="F652"/>
  <c r="G652"/>
  <c r="J652"/>
  <c r="H652"/>
  <c r="N651"/>
  <c r="I651"/>
  <c r="M651"/>
  <c r="F651"/>
  <c r="G651"/>
  <c r="J651"/>
  <c r="H651"/>
  <c r="N650"/>
  <c r="I650"/>
  <c r="M650"/>
  <c r="F650"/>
  <c r="G650"/>
  <c r="J650"/>
  <c r="H650"/>
  <c r="N649"/>
  <c r="I649"/>
  <c r="M649"/>
  <c r="F649"/>
  <c r="G649"/>
  <c r="J649"/>
  <c r="H649"/>
  <c r="N648"/>
  <c r="I648"/>
  <c r="M648"/>
  <c r="F648"/>
  <c r="G648"/>
  <c r="J648"/>
  <c r="H648"/>
  <c r="N647"/>
  <c r="I647"/>
  <c r="M647"/>
  <c r="F647"/>
  <c r="G647"/>
  <c r="J647"/>
  <c r="H647"/>
  <c r="N646"/>
  <c r="I646"/>
  <c r="M646"/>
  <c r="F646"/>
  <c r="G646"/>
  <c r="J646"/>
  <c r="H646"/>
  <c r="N645"/>
  <c r="I645"/>
  <c r="M645"/>
  <c r="F645"/>
  <c r="G645"/>
  <c r="J645"/>
  <c r="H645"/>
  <c r="N644"/>
  <c r="I644"/>
  <c r="M644"/>
  <c r="F644"/>
  <c r="G644"/>
  <c r="J644"/>
  <c r="H644"/>
  <c r="N643"/>
  <c r="I643"/>
  <c r="M643"/>
  <c r="F643"/>
  <c r="G643"/>
  <c r="J643"/>
  <c r="H643"/>
  <c r="N642"/>
  <c r="I642"/>
  <c r="M642"/>
  <c r="F642"/>
  <c r="G642"/>
  <c r="J642"/>
  <c r="H642"/>
  <c r="N641"/>
  <c r="I641"/>
  <c r="M641"/>
  <c r="F641"/>
  <c r="G641"/>
  <c r="J641"/>
  <c r="H641"/>
  <c r="N640"/>
  <c r="I640"/>
  <c r="M640"/>
  <c r="F640"/>
  <c r="G640"/>
  <c r="J640"/>
  <c r="H640"/>
  <c r="N639"/>
  <c r="I639"/>
  <c r="M639"/>
  <c r="F639"/>
  <c r="G639"/>
  <c r="J639"/>
  <c r="H639"/>
  <c r="N638"/>
  <c r="I638"/>
  <c r="M638"/>
  <c r="F638"/>
  <c r="G638"/>
  <c r="J638"/>
  <c r="H638"/>
  <c r="N637"/>
  <c r="I637"/>
  <c r="M637"/>
  <c r="F637"/>
  <c r="G637"/>
  <c r="J637"/>
  <c r="H637"/>
  <c r="N636"/>
  <c r="I636"/>
  <c r="M636"/>
  <c r="F636"/>
  <c r="G636"/>
  <c r="J636"/>
  <c r="H636"/>
  <c r="N635"/>
  <c r="I635"/>
  <c r="M635"/>
  <c r="F635"/>
  <c r="G635"/>
  <c r="J635"/>
  <c r="H635"/>
  <c r="N634"/>
  <c r="I634"/>
  <c r="M634"/>
  <c r="F634"/>
  <c r="G634"/>
  <c r="J634"/>
  <c r="H634"/>
  <c r="N633"/>
  <c r="I633"/>
  <c r="M633"/>
  <c r="F633"/>
  <c r="G633"/>
  <c r="J633"/>
  <c r="H633"/>
  <c r="N632"/>
  <c r="I632"/>
  <c r="M632"/>
  <c r="F632"/>
  <c r="G632"/>
  <c r="J632"/>
  <c r="H632"/>
  <c r="N631"/>
  <c r="I631"/>
  <c r="M631"/>
  <c r="F631"/>
  <c r="G631"/>
  <c r="J631"/>
  <c r="H631"/>
  <c r="N630"/>
  <c r="I630"/>
  <c r="M630"/>
  <c r="F630"/>
  <c r="G630"/>
  <c r="J630"/>
  <c r="H630"/>
  <c r="N629"/>
  <c r="I629"/>
  <c r="M629"/>
  <c r="F629"/>
  <c r="G629"/>
  <c r="J629"/>
  <c r="H629"/>
  <c r="N628"/>
  <c r="I628"/>
  <c r="M628"/>
  <c r="F628"/>
  <c r="G628"/>
  <c r="J628"/>
  <c r="H628"/>
  <c r="N627"/>
  <c r="I627"/>
  <c r="M627"/>
  <c r="F627"/>
  <c r="G627"/>
  <c r="J627"/>
  <c r="H627"/>
  <c r="N626"/>
  <c r="I626"/>
  <c r="M626"/>
  <c r="F626"/>
  <c r="G626"/>
  <c r="J626"/>
  <c r="H626"/>
  <c r="N625"/>
  <c r="I625"/>
  <c r="M625"/>
  <c r="F625"/>
  <c r="G625"/>
  <c r="J625"/>
  <c r="H625"/>
  <c r="N624"/>
  <c r="I624"/>
  <c r="M624"/>
  <c r="F624"/>
  <c r="G624"/>
  <c r="J624"/>
  <c r="H624"/>
  <c r="N623"/>
  <c r="I623"/>
  <c r="M623"/>
  <c r="F623"/>
  <c r="G623"/>
  <c r="J623"/>
  <c r="H623"/>
  <c r="N622"/>
  <c r="I622"/>
  <c r="M622"/>
  <c r="F622"/>
  <c r="G622"/>
  <c r="J622"/>
  <c r="H622"/>
  <c r="N621"/>
  <c r="I621"/>
  <c r="M621"/>
  <c r="F621"/>
  <c r="G621"/>
  <c r="J621"/>
  <c r="H621"/>
  <c r="N620"/>
  <c r="I620"/>
  <c r="M620"/>
  <c r="F620"/>
  <c r="G620"/>
  <c r="J620"/>
  <c r="H620"/>
  <c r="N619"/>
  <c r="I619"/>
  <c r="M619"/>
  <c r="F619"/>
  <c r="G619"/>
  <c r="J619"/>
  <c r="H619"/>
  <c r="N618"/>
  <c r="I618"/>
  <c r="M618"/>
  <c r="F618"/>
  <c r="G618"/>
  <c r="J618"/>
  <c r="H618"/>
  <c r="N617"/>
  <c r="I617"/>
  <c r="M617"/>
  <c r="F617"/>
  <c r="G617"/>
  <c r="J617"/>
  <c r="H617"/>
  <c r="N616"/>
  <c r="I616"/>
  <c r="M616"/>
  <c r="F616"/>
  <c r="G616"/>
  <c r="J616"/>
  <c r="H616"/>
  <c r="N615"/>
  <c r="I615"/>
  <c r="M615"/>
  <c r="F615"/>
  <c r="G615"/>
  <c r="J615"/>
  <c r="H615"/>
  <c r="N614"/>
  <c r="I614"/>
  <c r="M614"/>
  <c r="F614"/>
  <c r="G614"/>
  <c r="J614"/>
  <c r="H614"/>
  <c r="N613"/>
  <c r="I613"/>
  <c r="M613"/>
  <c r="F613"/>
  <c r="G613"/>
  <c r="J613"/>
  <c r="H613"/>
  <c r="N612"/>
  <c r="I612"/>
  <c r="M612"/>
  <c r="F612"/>
  <c r="G612"/>
  <c r="J612"/>
  <c r="H612"/>
  <c r="N611"/>
  <c r="I611"/>
  <c r="M611"/>
  <c r="F611"/>
  <c r="G611"/>
  <c r="J611"/>
  <c r="H611"/>
  <c r="N610"/>
  <c r="I610"/>
  <c r="M610"/>
  <c r="F610"/>
  <c r="G610"/>
  <c r="J610"/>
  <c r="H610"/>
  <c r="N609"/>
  <c r="I609"/>
  <c r="M609"/>
  <c r="F609"/>
  <c r="G609"/>
  <c r="J609"/>
  <c r="H609"/>
  <c r="N608"/>
  <c r="I608"/>
  <c r="M608"/>
  <c r="F608"/>
  <c r="G608"/>
  <c r="J608"/>
  <c r="H608"/>
  <c r="N607"/>
  <c r="I607"/>
  <c r="M607"/>
  <c r="F607"/>
  <c r="G607"/>
  <c r="J607"/>
  <c r="H607"/>
  <c r="N606"/>
  <c r="I606"/>
  <c r="M606"/>
  <c r="F606"/>
  <c r="G606"/>
  <c r="J606"/>
  <c r="H606"/>
  <c r="N605"/>
  <c r="I605"/>
  <c r="M605"/>
  <c r="F605"/>
  <c r="G605"/>
  <c r="J605"/>
  <c r="H605"/>
  <c r="N604"/>
  <c r="I604"/>
  <c r="M604"/>
  <c r="F604"/>
  <c r="G604"/>
  <c r="J604"/>
  <c r="H604"/>
  <c r="N603"/>
  <c r="I603"/>
  <c r="M603"/>
  <c r="F603"/>
  <c r="G603"/>
  <c r="J603"/>
  <c r="H603"/>
  <c r="N602"/>
  <c r="I602"/>
  <c r="M602"/>
  <c r="F602"/>
  <c r="G602"/>
  <c r="J602"/>
  <c r="H602"/>
  <c r="N601"/>
  <c r="I601"/>
  <c r="M601"/>
  <c r="F601"/>
  <c r="G601"/>
  <c r="J601"/>
  <c r="H601"/>
  <c r="N600"/>
  <c r="I600"/>
  <c r="M600"/>
  <c r="F600"/>
  <c r="G600"/>
  <c r="J600"/>
  <c r="H600"/>
  <c r="N599"/>
  <c r="I599"/>
  <c r="M599"/>
  <c r="F599"/>
  <c r="G599"/>
  <c r="J599"/>
  <c r="H599"/>
  <c r="N598"/>
  <c r="I598"/>
  <c r="M598"/>
  <c r="F598"/>
  <c r="G598"/>
  <c r="J598"/>
  <c r="H598"/>
  <c r="N597"/>
  <c r="I597"/>
  <c r="M597"/>
  <c r="F597"/>
  <c r="G597"/>
  <c r="J597"/>
  <c r="H597"/>
  <c r="N596"/>
  <c r="I596"/>
  <c r="M596"/>
  <c r="F596"/>
  <c r="G596"/>
  <c r="J596"/>
  <c r="H596"/>
  <c r="N595"/>
  <c r="I595"/>
  <c r="M595"/>
  <c r="F595"/>
  <c r="G595"/>
  <c r="J595"/>
  <c r="H595"/>
  <c r="N594"/>
  <c r="I594"/>
  <c r="M594"/>
  <c r="F594"/>
  <c r="G594"/>
  <c r="J594"/>
  <c r="H594"/>
  <c r="N593"/>
  <c r="I593"/>
  <c r="M593"/>
  <c r="F593"/>
  <c r="G593"/>
  <c r="J593"/>
  <c r="H593"/>
  <c r="N592"/>
  <c r="I592"/>
  <c r="M592"/>
  <c r="F592"/>
  <c r="G592"/>
  <c r="J592"/>
  <c r="H592"/>
  <c r="N591"/>
  <c r="I591"/>
  <c r="M591"/>
  <c r="F591"/>
  <c r="G591"/>
  <c r="J591"/>
  <c r="H591"/>
  <c r="N590"/>
  <c r="I590"/>
  <c r="M590"/>
  <c r="F590"/>
  <c r="G590"/>
  <c r="J590"/>
  <c r="H590"/>
  <c r="N589"/>
  <c r="I589"/>
  <c r="M589"/>
  <c r="F589"/>
  <c r="G589"/>
  <c r="J589"/>
  <c r="H589"/>
  <c r="N588"/>
  <c r="I588"/>
  <c r="M588"/>
  <c r="F588"/>
  <c r="G588"/>
  <c r="J588"/>
  <c r="H588"/>
  <c r="N587"/>
  <c r="I587"/>
  <c r="M587"/>
  <c r="F587"/>
  <c r="G587"/>
  <c r="J587"/>
  <c r="H587"/>
  <c r="N586"/>
  <c r="I586"/>
  <c r="M586"/>
  <c r="F586"/>
  <c r="G586"/>
  <c r="J586"/>
  <c r="H586"/>
  <c r="N585"/>
  <c r="I585"/>
  <c r="M585"/>
  <c r="F585"/>
  <c r="G585"/>
  <c r="J585"/>
  <c r="H585"/>
  <c r="N584"/>
  <c r="I584"/>
  <c r="M584"/>
  <c r="F584"/>
  <c r="G584"/>
  <c r="J584"/>
  <c r="H584"/>
  <c r="N583"/>
  <c r="I583"/>
  <c r="M583"/>
  <c r="F583"/>
  <c r="G583"/>
  <c r="J583"/>
  <c r="H583"/>
  <c r="N582"/>
  <c r="I582"/>
  <c r="M582"/>
  <c r="F582"/>
  <c r="G582"/>
  <c r="J582"/>
  <c r="H582"/>
  <c r="N581"/>
  <c r="I581"/>
  <c r="M581"/>
  <c r="F581"/>
  <c r="G581"/>
  <c r="J581"/>
  <c r="H581"/>
  <c r="N580"/>
  <c r="I580"/>
  <c r="M580"/>
  <c r="F580"/>
  <c r="G580"/>
  <c r="J580"/>
  <c r="H580"/>
  <c r="N579"/>
  <c r="I579"/>
  <c r="M579"/>
  <c r="F579"/>
  <c r="G579"/>
  <c r="J579"/>
  <c r="H579"/>
  <c r="N578"/>
  <c r="I578"/>
  <c r="M578"/>
  <c r="F578"/>
  <c r="G578"/>
  <c r="J578"/>
  <c r="H578"/>
  <c r="N577"/>
  <c r="I577"/>
  <c r="M577"/>
  <c r="F577"/>
  <c r="G577"/>
  <c r="J577"/>
  <c r="H577"/>
  <c r="N576"/>
  <c r="I576"/>
  <c r="M576"/>
  <c r="F576"/>
  <c r="G576"/>
  <c r="J576"/>
  <c r="H576"/>
  <c r="N575"/>
  <c r="I575"/>
  <c r="M575"/>
  <c r="F575"/>
  <c r="G575"/>
  <c r="J575"/>
  <c r="H575"/>
  <c r="N574"/>
  <c r="I574"/>
  <c r="M574"/>
  <c r="F574"/>
  <c r="G574"/>
  <c r="J574"/>
  <c r="H574"/>
  <c r="N573"/>
  <c r="I573"/>
  <c r="M573"/>
  <c r="F573"/>
  <c r="G573"/>
  <c r="J573"/>
  <c r="H573"/>
  <c r="N572"/>
  <c r="I572"/>
  <c r="M572"/>
  <c r="F572"/>
  <c r="G572"/>
  <c r="J572"/>
  <c r="H572"/>
  <c r="N571"/>
  <c r="I571"/>
  <c r="M571"/>
  <c r="F571"/>
  <c r="G571"/>
  <c r="J571"/>
  <c r="H571"/>
  <c r="N570"/>
  <c r="I570"/>
  <c r="M570"/>
  <c r="F570"/>
  <c r="G570"/>
  <c r="J570"/>
  <c r="H570"/>
  <c r="N569"/>
  <c r="I569"/>
  <c r="M569"/>
  <c r="F569"/>
  <c r="G569"/>
  <c r="J569"/>
  <c r="H569"/>
  <c r="N568"/>
  <c r="I568"/>
  <c r="M568"/>
  <c r="F568"/>
  <c r="G568"/>
  <c r="J568"/>
  <c r="H568"/>
  <c r="N567"/>
  <c r="I567"/>
  <c r="M567"/>
  <c r="F567"/>
  <c r="G567"/>
  <c r="J567"/>
  <c r="H567"/>
  <c r="N566"/>
  <c r="I566"/>
  <c r="M566"/>
  <c r="F566"/>
  <c r="G566"/>
  <c r="J566"/>
  <c r="H566"/>
  <c r="N565"/>
  <c r="I565"/>
  <c r="M565"/>
  <c r="F565"/>
  <c r="G565"/>
  <c r="J565"/>
  <c r="H565"/>
  <c r="N564"/>
  <c r="I564"/>
  <c r="M564"/>
  <c r="F564"/>
  <c r="G564"/>
  <c r="J564"/>
  <c r="H564"/>
  <c r="N563"/>
  <c r="I563"/>
  <c r="M563"/>
  <c r="F563"/>
  <c r="G563"/>
  <c r="J563"/>
  <c r="H563"/>
  <c r="N562"/>
  <c r="I562"/>
  <c r="M562"/>
  <c r="F562"/>
  <c r="G562"/>
  <c r="J562"/>
  <c r="H562"/>
  <c r="N561"/>
  <c r="I561"/>
  <c r="M561"/>
  <c r="F561"/>
  <c r="G561"/>
  <c r="J561"/>
  <c r="H561"/>
  <c r="N560"/>
  <c r="I560"/>
  <c r="M560"/>
  <c r="F560"/>
  <c r="G560"/>
  <c r="J560"/>
  <c r="H560"/>
  <c r="N559"/>
  <c r="I559"/>
  <c r="M559"/>
  <c r="F559"/>
  <c r="G559"/>
  <c r="J559"/>
  <c r="H559"/>
  <c r="N558"/>
  <c r="I558"/>
  <c r="M558"/>
  <c r="F558"/>
  <c r="G558"/>
  <c r="J558"/>
  <c r="H558"/>
  <c r="N557"/>
  <c r="I557"/>
  <c r="M557"/>
  <c r="F557"/>
  <c r="G557"/>
  <c r="J557"/>
  <c r="H557"/>
  <c r="N556"/>
  <c r="I556"/>
  <c r="M556"/>
  <c r="F556"/>
  <c r="G556"/>
  <c r="J556"/>
  <c r="H556"/>
  <c r="N555"/>
  <c r="I555"/>
  <c r="M555"/>
  <c r="F555"/>
  <c r="G555"/>
  <c r="J555"/>
  <c r="H555"/>
  <c r="N554"/>
  <c r="I554"/>
  <c r="M554"/>
  <c r="F554"/>
  <c r="G554"/>
  <c r="J554"/>
  <c r="H554"/>
  <c r="N553"/>
  <c r="I553"/>
  <c r="M553"/>
  <c r="F553"/>
  <c r="G553"/>
  <c r="J553"/>
  <c r="H553"/>
  <c r="N552"/>
  <c r="I552"/>
  <c r="M552"/>
  <c r="F552"/>
  <c r="G552"/>
  <c r="J552"/>
  <c r="H552"/>
  <c r="N551"/>
  <c r="I551"/>
  <c r="M551"/>
  <c r="F551"/>
  <c r="G551"/>
  <c r="J551"/>
  <c r="H551"/>
  <c r="N550"/>
  <c r="I550"/>
  <c r="M550"/>
  <c r="F550"/>
  <c r="G550"/>
  <c r="J550"/>
  <c r="H550"/>
  <c r="N549"/>
  <c r="I549"/>
  <c r="M549"/>
  <c r="F549"/>
  <c r="G549"/>
  <c r="J549"/>
  <c r="H549"/>
  <c r="N548"/>
  <c r="I548"/>
  <c r="M548"/>
  <c r="F548"/>
  <c r="G548"/>
  <c r="J548"/>
  <c r="H548"/>
  <c r="N547"/>
  <c r="I547"/>
  <c r="M547"/>
  <c r="F547"/>
  <c r="G547"/>
  <c r="J547"/>
  <c r="H547"/>
  <c r="N546"/>
  <c r="I546"/>
  <c r="M546"/>
  <c r="F546"/>
  <c r="G546"/>
  <c r="J546"/>
  <c r="H546"/>
  <c r="N545"/>
  <c r="I545"/>
  <c r="M545"/>
  <c r="F545"/>
  <c r="G545"/>
  <c r="J545"/>
  <c r="H545"/>
  <c r="N544"/>
  <c r="I544"/>
  <c r="M544"/>
  <c r="F544"/>
  <c r="G544"/>
  <c r="J544"/>
  <c r="H544"/>
  <c r="N543"/>
  <c r="I543"/>
  <c r="M543"/>
  <c r="F543"/>
  <c r="G543"/>
  <c r="J543"/>
  <c r="H543"/>
  <c r="N542"/>
  <c r="I542"/>
  <c r="M542"/>
  <c r="F542"/>
  <c r="G542"/>
  <c r="J542"/>
  <c r="H542"/>
  <c r="N541"/>
  <c r="I541"/>
  <c r="M541"/>
  <c r="F541"/>
  <c r="G541"/>
  <c r="J541"/>
  <c r="H541"/>
  <c r="N540"/>
  <c r="I540"/>
  <c r="M540"/>
  <c r="F540"/>
  <c r="G540"/>
  <c r="J540"/>
  <c r="H540"/>
  <c r="N539"/>
  <c r="I539"/>
  <c r="M539"/>
  <c r="F539"/>
  <c r="G539"/>
  <c r="J539"/>
  <c r="H539"/>
  <c r="N538"/>
  <c r="I538"/>
  <c r="M538"/>
  <c r="F538"/>
  <c r="G538"/>
  <c r="J538"/>
  <c r="H538"/>
  <c r="N64"/>
  <c r="N55"/>
  <c r="N168"/>
  <c r="N51"/>
  <c r="N43"/>
  <c r="N92"/>
  <c r="B4" i="5"/>
  <c r="E4"/>
  <c r="C12"/>
  <c r="C14"/>
  <c r="D12"/>
  <c r="B12"/>
  <c r="N61" i="4"/>
  <c r="C13"/>
  <c r="K12"/>
  <c r="O32"/>
  <c r="M32"/>
  <c r="L32"/>
  <c r="J32"/>
  <c r="I32"/>
  <c r="J40"/>
  <c r="G40"/>
  <c r="F40"/>
  <c r="I40"/>
  <c r="M40"/>
  <c r="I536"/>
  <c r="F536"/>
  <c r="C12"/>
  <c r="N37"/>
  <c r="F537"/>
  <c r="N44"/>
  <c r="N62"/>
  <c r="O6"/>
  <c r="A221"/>
  <c r="A128"/>
  <c r="A81"/>
  <c r="A58"/>
  <c r="A69"/>
  <c r="A63"/>
  <c r="A66"/>
  <c r="A67"/>
  <c r="A75"/>
  <c r="A72"/>
  <c r="A73"/>
  <c r="A74"/>
  <c r="A64"/>
  <c r="A65"/>
  <c r="A46"/>
  <c r="A52"/>
  <c r="A55"/>
  <c r="A56"/>
  <c r="A57"/>
  <c r="A104"/>
  <c r="A116"/>
  <c r="A110"/>
  <c r="A113"/>
  <c r="A114"/>
  <c r="A115"/>
  <c r="A174"/>
  <c r="A151"/>
  <c r="A139"/>
  <c r="A145"/>
  <c r="A148"/>
  <c r="A146"/>
  <c r="A147"/>
  <c r="A142"/>
  <c r="A143"/>
  <c r="A144"/>
  <c r="A70"/>
  <c r="A68"/>
  <c r="A78"/>
  <c r="A79"/>
  <c r="A80"/>
  <c r="A60"/>
  <c r="A59"/>
  <c r="A61"/>
  <c r="A62"/>
  <c r="I37"/>
  <c r="F37"/>
  <c r="G37"/>
  <c r="J37"/>
  <c r="A37"/>
  <c r="J38"/>
  <c r="G38"/>
  <c r="F38"/>
  <c r="I38"/>
  <c r="H38"/>
  <c r="A38"/>
  <c r="J39"/>
  <c r="G39"/>
  <c r="F39"/>
  <c r="I39"/>
  <c r="H39"/>
  <c r="A39"/>
  <c r="H40"/>
  <c r="A40"/>
  <c r="J41"/>
  <c r="G41"/>
  <c r="F41"/>
  <c r="I41"/>
  <c r="H41"/>
  <c r="A41"/>
  <c r="J42"/>
  <c r="G42"/>
  <c r="F42"/>
  <c r="I42"/>
  <c r="H42"/>
  <c r="A42"/>
  <c r="J43"/>
  <c r="G43"/>
  <c r="F43"/>
  <c r="I43"/>
  <c r="H43"/>
  <c r="A43"/>
  <c r="J44"/>
  <c r="G44"/>
  <c r="F44"/>
  <c r="I44"/>
  <c r="H44"/>
  <c r="A44"/>
  <c r="J45"/>
  <c r="G45"/>
  <c r="F45"/>
  <c r="I45"/>
  <c r="H45"/>
  <c r="A45"/>
  <c r="J46"/>
  <c r="G46"/>
  <c r="F46"/>
  <c r="I46"/>
  <c r="H46"/>
  <c r="J47"/>
  <c r="G47"/>
  <c r="F47"/>
  <c r="I47"/>
  <c r="H47"/>
  <c r="A47"/>
  <c r="J48"/>
  <c r="G48"/>
  <c r="F48"/>
  <c r="I48"/>
  <c r="H48"/>
  <c r="A48"/>
  <c r="J49"/>
  <c r="G49"/>
  <c r="F49"/>
  <c r="I49"/>
  <c r="H49"/>
  <c r="A49"/>
  <c r="J50"/>
  <c r="G50"/>
  <c r="F50"/>
  <c r="I50"/>
  <c r="H50"/>
  <c r="A50"/>
  <c r="J51"/>
  <c r="G51"/>
  <c r="F51"/>
  <c r="I51"/>
  <c r="H51"/>
  <c r="A51"/>
  <c r="J52"/>
  <c r="G52"/>
  <c r="F52"/>
  <c r="I52"/>
  <c r="H52"/>
  <c r="J53"/>
  <c r="G53"/>
  <c r="F53"/>
  <c r="I53"/>
  <c r="H53"/>
  <c r="A53"/>
  <c r="J54"/>
  <c r="G54"/>
  <c r="F54"/>
  <c r="I54"/>
  <c r="H54"/>
  <c r="A54"/>
  <c r="J55"/>
  <c r="G55"/>
  <c r="F55"/>
  <c r="I55"/>
  <c r="H55"/>
  <c r="J56"/>
  <c r="G56"/>
  <c r="F56"/>
  <c r="I56"/>
  <c r="H56"/>
  <c r="J57"/>
  <c r="G57"/>
  <c r="F57"/>
  <c r="I57"/>
  <c r="H57"/>
  <c r="J58"/>
  <c r="G58"/>
  <c r="F58"/>
  <c r="I58"/>
  <c r="H58"/>
  <c r="J59"/>
  <c r="G59"/>
  <c r="F59"/>
  <c r="I59"/>
  <c r="H59"/>
  <c r="J60"/>
  <c r="G60"/>
  <c r="F60"/>
  <c r="I60"/>
  <c r="H60"/>
  <c r="J61"/>
  <c r="G61"/>
  <c r="F61"/>
  <c r="I61"/>
  <c r="H61"/>
  <c r="J62"/>
  <c r="G62"/>
  <c r="F62"/>
  <c r="I62"/>
  <c r="H62"/>
  <c r="J63"/>
  <c r="G63"/>
  <c r="F63"/>
  <c r="I63"/>
  <c r="H63"/>
  <c r="J64"/>
  <c r="G64"/>
  <c r="F64"/>
  <c r="I64"/>
  <c r="H64"/>
  <c r="J65"/>
  <c r="G65"/>
  <c r="F65"/>
  <c r="I65"/>
  <c r="H65"/>
  <c r="J66"/>
  <c r="G66"/>
  <c r="F66"/>
  <c r="I66"/>
  <c r="H66"/>
  <c r="J67"/>
  <c r="G67"/>
  <c r="F67"/>
  <c r="I67"/>
  <c r="H67"/>
  <c r="J68"/>
  <c r="G68"/>
  <c r="F68"/>
  <c r="I68"/>
  <c r="H68"/>
  <c r="J69"/>
  <c r="G69"/>
  <c r="F69"/>
  <c r="I69"/>
  <c r="H69"/>
  <c r="J70"/>
  <c r="G70"/>
  <c r="F70"/>
  <c r="I70"/>
  <c r="H70"/>
  <c r="J71"/>
  <c r="G71"/>
  <c r="F71"/>
  <c r="I71"/>
  <c r="H71"/>
  <c r="A71"/>
  <c r="J72"/>
  <c r="G72"/>
  <c r="F72"/>
  <c r="I72"/>
  <c r="H72"/>
  <c r="J73"/>
  <c r="G73"/>
  <c r="F73"/>
  <c r="I73"/>
  <c r="H73"/>
  <c r="J74"/>
  <c r="G74"/>
  <c r="F74"/>
  <c r="I74"/>
  <c r="H74"/>
  <c r="J75"/>
  <c r="G75"/>
  <c r="F75"/>
  <c r="I75"/>
  <c r="H75"/>
  <c r="J76"/>
  <c r="G76"/>
  <c r="F76"/>
  <c r="I76"/>
  <c r="H76"/>
  <c r="A76"/>
  <c r="J77"/>
  <c r="G77"/>
  <c r="F77"/>
  <c r="I77"/>
  <c r="H77"/>
  <c r="A77"/>
  <c r="J78"/>
  <c r="G78"/>
  <c r="F78"/>
  <c r="I78"/>
  <c r="H78"/>
  <c r="J79"/>
  <c r="G79"/>
  <c r="F79"/>
  <c r="I79"/>
  <c r="H79"/>
  <c r="J80"/>
  <c r="G80"/>
  <c r="F80"/>
  <c r="I80"/>
  <c r="H80"/>
  <c r="J81"/>
  <c r="G81"/>
  <c r="F81"/>
  <c r="I81"/>
  <c r="H81"/>
  <c r="J82"/>
  <c r="G82"/>
  <c r="F82"/>
  <c r="I82"/>
  <c r="H82"/>
  <c r="A82"/>
  <c r="J83"/>
  <c r="G83"/>
  <c r="F83"/>
  <c r="I83"/>
  <c r="H83"/>
  <c r="A83"/>
  <c r="J84"/>
  <c r="G84"/>
  <c r="F84"/>
  <c r="I84"/>
  <c r="H84"/>
  <c r="A84"/>
  <c r="J85"/>
  <c r="G85"/>
  <c r="F85"/>
  <c r="I85"/>
  <c r="H85"/>
  <c r="A85"/>
  <c r="J86"/>
  <c r="G86"/>
  <c r="F86"/>
  <c r="I86"/>
  <c r="H86"/>
  <c r="A86"/>
  <c r="J87"/>
  <c r="G87"/>
  <c r="F87"/>
  <c r="I87"/>
  <c r="H87"/>
  <c r="A87"/>
  <c r="J88"/>
  <c r="G88"/>
  <c r="F88"/>
  <c r="I88"/>
  <c r="H88"/>
  <c r="A88"/>
  <c r="J89"/>
  <c r="G89"/>
  <c r="F89"/>
  <c r="I89"/>
  <c r="H89"/>
  <c r="A89"/>
  <c r="J90"/>
  <c r="G90"/>
  <c r="F90"/>
  <c r="I90"/>
  <c r="H90"/>
  <c r="A90"/>
  <c r="J91"/>
  <c r="G91"/>
  <c r="F91"/>
  <c r="I91"/>
  <c r="H91"/>
  <c r="A91"/>
  <c r="I92"/>
  <c r="F92"/>
  <c r="G92"/>
  <c r="J92"/>
  <c r="H92"/>
  <c r="A92"/>
  <c r="I93"/>
  <c r="F93"/>
  <c r="G93"/>
  <c r="J93"/>
  <c r="H93"/>
  <c r="A93"/>
  <c r="I94"/>
  <c r="F94"/>
  <c r="G94"/>
  <c r="J94"/>
  <c r="H94"/>
  <c r="A94"/>
  <c r="I95"/>
  <c r="F95"/>
  <c r="G95"/>
  <c r="J95"/>
  <c r="H95"/>
  <c r="A95"/>
  <c r="I96"/>
  <c r="F96"/>
  <c r="G96"/>
  <c r="J96"/>
  <c r="H96"/>
  <c r="A96"/>
  <c r="I97"/>
  <c r="F97"/>
  <c r="G97"/>
  <c r="J97"/>
  <c r="H97"/>
  <c r="A97"/>
  <c r="I98"/>
  <c r="F98"/>
  <c r="G98"/>
  <c r="J98"/>
  <c r="H98"/>
  <c r="A98"/>
  <c r="I99"/>
  <c r="F99"/>
  <c r="G99"/>
  <c r="J99"/>
  <c r="H99"/>
  <c r="A99"/>
  <c r="I100"/>
  <c r="F100"/>
  <c r="G100"/>
  <c r="J100"/>
  <c r="H100"/>
  <c r="A100"/>
  <c r="I101"/>
  <c r="F101"/>
  <c r="G101"/>
  <c r="J101"/>
  <c r="H101"/>
  <c r="A101"/>
  <c r="I102"/>
  <c r="F102"/>
  <c r="G102"/>
  <c r="J102"/>
  <c r="H102"/>
  <c r="A102"/>
  <c r="I103"/>
  <c r="F103"/>
  <c r="G103"/>
  <c r="J103"/>
  <c r="H103"/>
  <c r="A103"/>
  <c r="I104"/>
  <c r="F104"/>
  <c r="G104"/>
  <c r="J104"/>
  <c r="H104"/>
  <c r="I105"/>
  <c r="F105"/>
  <c r="G105"/>
  <c r="J105"/>
  <c r="H105"/>
  <c r="A105"/>
  <c r="I106"/>
  <c r="F106"/>
  <c r="G106"/>
  <c r="J106"/>
  <c r="H106"/>
  <c r="A106"/>
  <c r="I107"/>
  <c r="F107"/>
  <c r="G107"/>
  <c r="J107"/>
  <c r="H107"/>
  <c r="A107"/>
  <c r="I108"/>
  <c r="F108"/>
  <c r="G108"/>
  <c r="J108"/>
  <c r="H108"/>
  <c r="A108"/>
  <c r="I109"/>
  <c r="F109"/>
  <c r="G109"/>
  <c r="J109"/>
  <c r="H109"/>
  <c r="A109"/>
  <c r="I110"/>
  <c r="F110"/>
  <c r="G110"/>
  <c r="J110"/>
  <c r="H110"/>
  <c r="I111"/>
  <c r="F111"/>
  <c r="G111"/>
  <c r="J111"/>
  <c r="H111"/>
  <c r="A111"/>
  <c r="I112"/>
  <c r="F112"/>
  <c r="G112"/>
  <c r="J112"/>
  <c r="H112"/>
  <c r="A112"/>
  <c r="I113"/>
  <c r="F113"/>
  <c r="G113"/>
  <c r="J113"/>
  <c r="H113"/>
  <c r="I114"/>
  <c r="F114"/>
  <c r="G114"/>
  <c r="J114"/>
  <c r="H114"/>
  <c r="I115"/>
  <c r="F115"/>
  <c r="G115"/>
  <c r="J115"/>
  <c r="H115"/>
  <c r="I116"/>
  <c r="F116"/>
  <c r="G116"/>
  <c r="J116"/>
  <c r="H116"/>
  <c r="I117"/>
  <c r="F117"/>
  <c r="G117"/>
  <c r="J117"/>
  <c r="H117"/>
  <c r="A117"/>
  <c r="I118"/>
  <c r="F118"/>
  <c r="G118"/>
  <c r="J118"/>
  <c r="H118"/>
  <c r="A118"/>
  <c r="I119"/>
  <c r="F119"/>
  <c r="G119"/>
  <c r="J119"/>
  <c r="H119"/>
  <c r="A119"/>
  <c r="I120"/>
  <c r="F120"/>
  <c r="G120"/>
  <c r="J120"/>
  <c r="H120"/>
  <c r="A120"/>
  <c r="I121"/>
  <c r="F121"/>
  <c r="G121"/>
  <c r="J121"/>
  <c r="H121"/>
  <c r="A121"/>
  <c r="I122"/>
  <c r="F122"/>
  <c r="G122"/>
  <c r="J122"/>
  <c r="H122"/>
  <c r="A122"/>
  <c r="I123"/>
  <c r="F123"/>
  <c r="G123"/>
  <c r="J123"/>
  <c r="H123"/>
  <c r="A123"/>
  <c r="I124"/>
  <c r="F124"/>
  <c r="G124"/>
  <c r="J124"/>
  <c r="H124"/>
  <c r="A124"/>
  <c r="I125"/>
  <c r="F125"/>
  <c r="G125"/>
  <c r="J125"/>
  <c r="H125"/>
  <c r="A125"/>
  <c r="I126"/>
  <c r="F126"/>
  <c r="G126"/>
  <c r="J126"/>
  <c r="H126"/>
  <c r="A126"/>
  <c r="I127"/>
  <c r="F127"/>
  <c r="G127"/>
  <c r="J127"/>
  <c r="H127"/>
  <c r="A127"/>
  <c r="I128"/>
  <c r="F128"/>
  <c r="G128"/>
  <c r="J128"/>
  <c r="H128"/>
  <c r="I129"/>
  <c r="F129"/>
  <c r="G129"/>
  <c r="J129"/>
  <c r="H129"/>
  <c r="A129"/>
  <c r="I130"/>
  <c r="F130"/>
  <c r="G130"/>
  <c r="J130"/>
  <c r="H130"/>
  <c r="A130"/>
  <c r="I131"/>
  <c r="F131"/>
  <c r="G131"/>
  <c r="J131"/>
  <c r="H131"/>
  <c r="A131"/>
  <c r="I132"/>
  <c r="F132"/>
  <c r="G132"/>
  <c r="J132"/>
  <c r="H132"/>
  <c r="A132"/>
  <c r="I133"/>
  <c r="F133"/>
  <c r="G133"/>
  <c r="J133"/>
  <c r="H133"/>
  <c r="A133"/>
  <c r="I134"/>
  <c r="F134"/>
  <c r="G134"/>
  <c r="J134"/>
  <c r="H134"/>
  <c r="A134"/>
  <c r="I135"/>
  <c r="F135"/>
  <c r="G135"/>
  <c r="J135"/>
  <c r="H135"/>
  <c r="A135"/>
  <c r="I136"/>
  <c r="F136"/>
  <c r="G136"/>
  <c r="J136"/>
  <c r="H136"/>
  <c r="A136"/>
  <c r="I137"/>
  <c r="F137"/>
  <c r="G137"/>
  <c r="J137"/>
  <c r="H137"/>
  <c r="A137"/>
  <c r="I138"/>
  <c r="F138"/>
  <c r="G138"/>
  <c r="J138"/>
  <c r="H138"/>
  <c r="A138"/>
  <c r="I139"/>
  <c r="F139"/>
  <c r="G139"/>
  <c r="J139"/>
  <c r="H139"/>
  <c r="I140"/>
  <c r="F140"/>
  <c r="G140"/>
  <c r="J140"/>
  <c r="H140"/>
  <c r="A140"/>
  <c r="I141"/>
  <c r="F141"/>
  <c r="G141"/>
  <c r="J141"/>
  <c r="H141"/>
  <c r="A141"/>
  <c r="I142"/>
  <c r="F142"/>
  <c r="G142"/>
  <c r="J142"/>
  <c r="H142"/>
  <c r="I143"/>
  <c r="F143"/>
  <c r="G143"/>
  <c r="J143"/>
  <c r="H143"/>
  <c r="I144"/>
  <c r="F144"/>
  <c r="G144"/>
  <c r="J144"/>
  <c r="H144"/>
  <c r="I145"/>
  <c r="F145"/>
  <c r="G145"/>
  <c r="J145"/>
  <c r="H145"/>
  <c r="I146"/>
  <c r="F146"/>
  <c r="G146"/>
  <c r="J146"/>
  <c r="H146"/>
  <c r="I147"/>
  <c r="F147"/>
  <c r="G147"/>
  <c r="J147"/>
  <c r="H147"/>
  <c r="I148"/>
  <c r="F148"/>
  <c r="G148"/>
  <c r="J148"/>
  <c r="H148"/>
  <c r="I149"/>
  <c r="F149"/>
  <c r="G149"/>
  <c r="J149"/>
  <c r="H149"/>
  <c r="A149"/>
  <c r="I150"/>
  <c r="F150"/>
  <c r="G150"/>
  <c r="J150"/>
  <c r="H150"/>
  <c r="A150"/>
  <c r="I151"/>
  <c r="F151"/>
  <c r="G151"/>
  <c r="J151"/>
  <c r="H151"/>
  <c r="I152"/>
  <c r="F152"/>
  <c r="G152"/>
  <c r="J152"/>
  <c r="H152"/>
  <c r="A152"/>
  <c r="I153"/>
  <c r="F153"/>
  <c r="G153"/>
  <c r="J153"/>
  <c r="H153"/>
  <c r="A153"/>
  <c r="I154"/>
  <c r="F154"/>
  <c r="G154"/>
  <c r="J154"/>
  <c r="H154"/>
  <c r="A154"/>
  <c r="I155"/>
  <c r="F155"/>
  <c r="G155"/>
  <c r="J155"/>
  <c r="H155"/>
  <c r="A155"/>
  <c r="I156"/>
  <c r="F156"/>
  <c r="G156"/>
  <c r="J156"/>
  <c r="H156"/>
  <c r="A156"/>
  <c r="I157"/>
  <c r="F157"/>
  <c r="G157"/>
  <c r="J157"/>
  <c r="H157"/>
  <c r="A157"/>
  <c r="I158"/>
  <c r="F158"/>
  <c r="G158"/>
  <c r="J158"/>
  <c r="H158"/>
  <c r="A158"/>
  <c r="I159"/>
  <c r="F159"/>
  <c r="G159"/>
  <c r="J159"/>
  <c r="H159"/>
  <c r="A159"/>
  <c r="I160"/>
  <c r="F160"/>
  <c r="G160"/>
  <c r="J160"/>
  <c r="H160"/>
  <c r="A160"/>
  <c r="I161"/>
  <c r="F161"/>
  <c r="G161"/>
  <c r="J161"/>
  <c r="H161"/>
  <c r="A161"/>
  <c r="I162"/>
  <c r="F162"/>
  <c r="G162"/>
  <c r="J162"/>
  <c r="H162"/>
  <c r="A162"/>
  <c r="I163"/>
  <c r="F163"/>
  <c r="G163"/>
  <c r="J163"/>
  <c r="H163"/>
  <c r="A163"/>
  <c r="I164"/>
  <c r="F164"/>
  <c r="G164"/>
  <c r="J164"/>
  <c r="H164"/>
  <c r="A164"/>
  <c r="I165"/>
  <c r="F165"/>
  <c r="G165"/>
  <c r="J165"/>
  <c r="H165"/>
  <c r="A165"/>
  <c r="I166"/>
  <c r="F166"/>
  <c r="G166"/>
  <c r="J166"/>
  <c r="H166"/>
  <c r="A166"/>
  <c r="I167"/>
  <c r="F167"/>
  <c r="G167"/>
  <c r="J167"/>
  <c r="H167"/>
  <c r="A167"/>
  <c r="I168"/>
  <c r="F168"/>
  <c r="G168"/>
  <c r="H168"/>
  <c r="J168"/>
  <c r="A168"/>
  <c r="I169"/>
  <c r="F169"/>
  <c r="G169"/>
  <c r="H169"/>
  <c r="J169"/>
  <c r="A169"/>
  <c r="I170"/>
  <c r="F170"/>
  <c r="G170"/>
  <c r="H170"/>
  <c r="J170"/>
  <c r="A170"/>
  <c r="I171"/>
  <c r="F171"/>
  <c r="G171"/>
  <c r="H171"/>
  <c r="J171"/>
  <c r="A171"/>
  <c r="I172"/>
  <c r="F172"/>
  <c r="G172"/>
  <c r="H172"/>
  <c r="J172"/>
  <c r="A172"/>
  <c r="I173"/>
  <c r="F173"/>
  <c r="G173"/>
  <c r="H173"/>
  <c r="J173"/>
  <c r="A173"/>
  <c r="I174"/>
  <c r="F174"/>
  <c r="G174"/>
  <c r="H174"/>
  <c r="J174"/>
  <c r="I175"/>
  <c r="F175"/>
  <c r="G175"/>
  <c r="H175"/>
  <c r="J175"/>
  <c r="A175"/>
  <c r="I176"/>
  <c r="F176"/>
  <c r="G176"/>
  <c r="H176"/>
  <c r="J176"/>
  <c r="A176"/>
  <c r="I177"/>
  <c r="F177"/>
  <c r="G177"/>
  <c r="H177"/>
  <c r="J177"/>
  <c r="A177"/>
  <c r="I178"/>
  <c r="F178"/>
  <c r="G178"/>
  <c r="H178"/>
  <c r="J178"/>
  <c r="A178"/>
  <c r="I179"/>
  <c r="F179"/>
  <c r="G179"/>
  <c r="H179"/>
  <c r="J179"/>
  <c r="A179"/>
  <c r="I180"/>
  <c r="F180"/>
  <c r="G180"/>
  <c r="H180"/>
  <c r="J180"/>
  <c r="A180"/>
  <c r="I181"/>
  <c r="F181"/>
  <c r="G181"/>
  <c r="H181"/>
  <c r="J181"/>
  <c r="A181"/>
  <c r="I182"/>
  <c r="F182"/>
  <c r="G182"/>
  <c r="H182"/>
  <c r="J182"/>
  <c r="A182"/>
  <c r="I183"/>
  <c r="F183"/>
  <c r="G183"/>
  <c r="H183"/>
  <c r="J183"/>
  <c r="A183"/>
  <c r="I184"/>
  <c r="F184"/>
  <c r="G184"/>
  <c r="H184"/>
  <c r="J184"/>
  <c r="A184"/>
  <c r="I185"/>
  <c r="F185"/>
  <c r="G185"/>
  <c r="H185"/>
  <c r="J185"/>
  <c r="A185"/>
  <c r="I186"/>
  <c r="F186"/>
  <c r="G186"/>
  <c r="H186"/>
  <c r="J186"/>
  <c r="A186"/>
  <c r="I187"/>
  <c r="F187"/>
  <c r="G187"/>
  <c r="H187"/>
  <c r="J187"/>
  <c r="A187"/>
  <c r="I188"/>
  <c r="F188"/>
  <c r="G188"/>
  <c r="H188"/>
  <c r="J188"/>
  <c r="A188"/>
  <c r="I189"/>
  <c r="F189"/>
  <c r="G189"/>
  <c r="H189"/>
  <c r="J189"/>
  <c r="A189"/>
  <c r="I190"/>
  <c r="F190"/>
  <c r="G190"/>
  <c r="H190"/>
  <c r="J190"/>
  <c r="A190"/>
  <c r="I191"/>
  <c r="F191"/>
  <c r="G191"/>
  <c r="H191"/>
  <c r="J191"/>
  <c r="A191"/>
  <c r="I192"/>
  <c r="F192"/>
  <c r="G192"/>
  <c r="H192"/>
  <c r="J192"/>
  <c r="A192"/>
  <c r="I193"/>
  <c r="F193"/>
  <c r="G193"/>
  <c r="H193"/>
  <c r="J193"/>
  <c r="A193"/>
  <c r="I194"/>
  <c r="F194"/>
  <c r="G194"/>
  <c r="H194"/>
  <c r="J194"/>
  <c r="A194"/>
  <c r="I195"/>
  <c r="F195"/>
  <c r="G195"/>
  <c r="H195"/>
  <c r="J195"/>
  <c r="A195"/>
  <c r="I196"/>
  <c r="F196"/>
  <c r="G196"/>
  <c r="H196"/>
  <c r="J196"/>
  <c r="A196"/>
  <c r="I197"/>
  <c r="F197"/>
  <c r="G197"/>
  <c r="H197"/>
  <c r="J197"/>
  <c r="A197"/>
  <c r="I198"/>
  <c r="F198"/>
  <c r="G198"/>
  <c r="H198"/>
  <c r="J198"/>
  <c r="A198"/>
  <c r="I199"/>
  <c r="F199"/>
  <c r="G199"/>
  <c r="H199"/>
  <c r="J199"/>
  <c r="A199"/>
  <c r="I200"/>
  <c r="F200"/>
  <c r="G200"/>
  <c r="H200"/>
  <c r="J200"/>
  <c r="A200"/>
  <c r="I201"/>
  <c r="F201"/>
  <c r="G201"/>
  <c r="H201"/>
  <c r="J201"/>
  <c r="A201"/>
  <c r="I202"/>
  <c r="F202"/>
  <c r="G202"/>
  <c r="H202"/>
  <c r="J202"/>
  <c r="A202"/>
  <c r="I203"/>
  <c r="F203"/>
  <c r="G203"/>
  <c r="H203"/>
  <c r="J203"/>
  <c r="A203"/>
  <c r="I204"/>
  <c r="F204"/>
  <c r="G204"/>
  <c r="H204"/>
  <c r="J204"/>
  <c r="A204"/>
  <c r="I205"/>
  <c r="F205"/>
  <c r="G205"/>
  <c r="H205"/>
  <c r="J205"/>
  <c r="A205"/>
  <c r="I206"/>
  <c r="F206"/>
  <c r="G206"/>
  <c r="H206"/>
  <c r="J206"/>
  <c r="A206"/>
  <c r="I207"/>
  <c r="F207"/>
  <c r="G207"/>
  <c r="H207"/>
  <c r="J207"/>
  <c r="A207"/>
  <c r="I208"/>
  <c r="F208"/>
  <c r="G208"/>
  <c r="H208"/>
  <c r="J208"/>
  <c r="A208"/>
  <c r="I209"/>
  <c r="F209"/>
  <c r="G209"/>
  <c r="H209"/>
  <c r="J209"/>
  <c r="A209"/>
  <c r="I210"/>
  <c r="F210"/>
  <c r="G210"/>
  <c r="H210"/>
  <c r="J210"/>
  <c r="A210"/>
  <c r="I211"/>
  <c r="F211"/>
  <c r="G211"/>
  <c r="H211"/>
  <c r="J211"/>
  <c r="A211"/>
  <c r="I212"/>
  <c r="F212"/>
  <c r="G212"/>
  <c r="H212"/>
  <c r="J212"/>
  <c r="A212"/>
  <c r="I213"/>
  <c r="F213"/>
  <c r="G213"/>
  <c r="H213"/>
  <c r="J213"/>
  <c r="A213"/>
  <c r="I214"/>
  <c r="F214"/>
  <c r="G214"/>
  <c r="H214"/>
  <c r="J214"/>
  <c r="A214"/>
  <c r="I215"/>
  <c r="F215"/>
  <c r="G215"/>
  <c r="H215"/>
  <c r="J215"/>
  <c r="A215"/>
  <c r="I216"/>
  <c r="F216"/>
  <c r="G216"/>
  <c r="H216"/>
  <c r="J216"/>
  <c r="A216"/>
  <c r="I217"/>
  <c r="F217"/>
  <c r="G217"/>
  <c r="H217"/>
  <c r="J217"/>
  <c r="A217"/>
  <c r="I218"/>
  <c r="F218"/>
  <c r="G218"/>
  <c r="H218"/>
  <c r="J218"/>
  <c r="A218"/>
  <c r="I219"/>
  <c r="F219"/>
  <c r="G219"/>
  <c r="H219"/>
  <c r="J219"/>
  <c r="A219"/>
  <c r="I220"/>
  <c r="F220"/>
  <c r="G220"/>
  <c r="H220"/>
  <c r="J220"/>
  <c r="A220"/>
  <c r="I221"/>
  <c r="F221"/>
  <c r="G221"/>
  <c r="H221"/>
  <c r="J221"/>
  <c r="I222"/>
  <c r="F222"/>
  <c r="G222"/>
  <c r="H222"/>
  <c r="J222"/>
  <c r="A222"/>
  <c r="I223"/>
  <c r="F223"/>
  <c r="G223"/>
  <c r="H223"/>
  <c r="J223"/>
  <c r="A223"/>
  <c r="I224"/>
  <c r="F224"/>
  <c r="G224"/>
  <c r="H224"/>
  <c r="J224"/>
  <c r="A224"/>
  <c r="I225"/>
  <c r="F225"/>
  <c r="G225"/>
  <c r="H225"/>
  <c r="J225"/>
  <c r="A225"/>
  <c r="I226"/>
  <c r="F226"/>
  <c r="G226"/>
  <c r="H226"/>
  <c r="J226"/>
  <c r="A226"/>
  <c r="I227"/>
  <c r="F227"/>
  <c r="G227"/>
  <c r="H227"/>
  <c r="J227"/>
  <c r="A227"/>
  <c r="I228"/>
  <c r="F228"/>
  <c r="G228"/>
  <c r="H228"/>
  <c r="J228"/>
  <c r="A228"/>
  <c r="I229"/>
  <c r="F229"/>
  <c r="G229"/>
  <c r="H229"/>
  <c r="J229"/>
  <c r="A229"/>
  <c r="I230"/>
  <c r="F230"/>
  <c r="G230"/>
  <c r="H230"/>
  <c r="J230"/>
  <c r="A230"/>
  <c r="I231"/>
  <c r="F231"/>
  <c r="G231"/>
  <c r="H231"/>
  <c r="J231"/>
  <c r="A231"/>
  <c r="I232"/>
  <c r="F232"/>
  <c r="G232"/>
  <c r="H232"/>
  <c r="J232"/>
  <c r="A232"/>
  <c r="I233"/>
  <c r="F233"/>
  <c r="G233"/>
  <c r="H233"/>
  <c r="J233"/>
  <c r="A233"/>
  <c r="I234"/>
  <c r="F234"/>
  <c r="G234"/>
  <c r="H234"/>
  <c r="J234"/>
  <c r="A234"/>
  <c r="I235"/>
  <c r="F235"/>
  <c r="G235"/>
  <c r="H235"/>
  <c r="J235"/>
  <c r="A235"/>
  <c r="I236"/>
  <c r="F236"/>
  <c r="G236"/>
  <c r="H236"/>
  <c r="J236"/>
  <c r="A236"/>
  <c r="I237"/>
  <c r="F237"/>
  <c r="G237"/>
  <c r="H237"/>
  <c r="J237"/>
  <c r="A237"/>
  <c r="I238"/>
  <c r="F238"/>
  <c r="G238"/>
  <c r="H238"/>
  <c r="J238"/>
  <c r="A238"/>
  <c r="I239"/>
  <c r="F239"/>
  <c r="G239"/>
  <c r="H239"/>
  <c r="J239"/>
  <c r="A239"/>
  <c r="I240"/>
  <c r="F240"/>
  <c r="G240"/>
  <c r="H240"/>
  <c r="J240"/>
  <c r="A240"/>
  <c r="I241"/>
  <c r="F241"/>
  <c r="G241"/>
  <c r="H241"/>
  <c r="J241"/>
  <c r="A241"/>
  <c r="I242"/>
  <c r="F242"/>
  <c r="G242"/>
  <c r="H242"/>
  <c r="J242"/>
  <c r="A242"/>
  <c r="I243"/>
  <c r="F243"/>
  <c r="G243"/>
  <c r="H243"/>
  <c r="J243"/>
  <c r="A243"/>
  <c r="I244"/>
  <c r="F244"/>
  <c r="G244"/>
  <c r="H244"/>
  <c r="J244"/>
  <c r="A244"/>
  <c r="I245"/>
  <c r="F245"/>
  <c r="G245"/>
  <c r="H245"/>
  <c r="J245"/>
  <c r="A245"/>
  <c r="I246"/>
  <c r="F246"/>
  <c r="G246"/>
  <c r="H246"/>
  <c r="J246"/>
  <c r="A246"/>
  <c r="I247"/>
  <c r="F247"/>
  <c r="G247"/>
  <c r="H247"/>
  <c r="J247"/>
  <c r="A247"/>
  <c r="I248"/>
  <c r="F248"/>
  <c r="G248"/>
  <c r="H248"/>
  <c r="J248"/>
  <c r="A248"/>
  <c r="I249"/>
  <c r="F249"/>
  <c r="G249"/>
  <c r="H249"/>
  <c r="J249"/>
  <c r="A249"/>
  <c r="I250"/>
  <c r="F250"/>
  <c r="G250"/>
  <c r="H250"/>
  <c r="J250"/>
  <c r="A250"/>
  <c r="I251"/>
  <c r="F251"/>
  <c r="G251"/>
  <c r="H251"/>
  <c r="J251"/>
  <c r="A251"/>
  <c r="I252"/>
  <c r="F252"/>
  <c r="G252"/>
  <c r="H252"/>
  <c r="J252"/>
  <c r="A252"/>
  <c r="I253"/>
  <c r="F253"/>
  <c r="G253"/>
  <c r="H253"/>
  <c r="J253"/>
  <c r="A253"/>
  <c r="I254"/>
  <c r="F254"/>
  <c r="G254"/>
  <c r="H254"/>
  <c r="J254"/>
  <c r="A254"/>
  <c r="I255"/>
  <c r="F255"/>
  <c r="G255"/>
  <c r="H255"/>
  <c r="J255"/>
  <c r="A255"/>
  <c r="I256"/>
  <c r="F256"/>
  <c r="G256"/>
  <c r="H256"/>
  <c r="J256"/>
  <c r="A256"/>
  <c r="I257"/>
  <c r="F257"/>
  <c r="G257"/>
  <c r="H257"/>
  <c r="J257"/>
  <c r="A257"/>
  <c r="I258"/>
  <c r="F258"/>
  <c r="G258"/>
  <c r="H258"/>
  <c r="J258"/>
  <c r="A258"/>
  <c r="I259"/>
  <c r="F259"/>
  <c r="G259"/>
  <c r="H259"/>
  <c r="J259"/>
  <c r="A259"/>
  <c r="I260"/>
  <c r="F260"/>
  <c r="G260"/>
  <c r="H260"/>
  <c r="J260"/>
  <c r="A260"/>
  <c r="I261"/>
  <c r="F261"/>
  <c r="G261"/>
  <c r="H261"/>
  <c r="J261"/>
  <c r="A261"/>
  <c r="I262"/>
  <c r="F262"/>
  <c r="G262"/>
  <c r="H262"/>
  <c r="J262"/>
  <c r="A262"/>
  <c r="I263"/>
  <c r="F263"/>
  <c r="G263"/>
  <c r="H263"/>
  <c r="J263"/>
  <c r="A263"/>
  <c r="I264"/>
  <c r="F264"/>
  <c r="G264"/>
  <c r="H264"/>
  <c r="J264"/>
  <c r="A264"/>
  <c r="I265"/>
  <c r="F265"/>
  <c r="G265"/>
  <c r="H265"/>
  <c r="J265"/>
  <c r="A265"/>
  <c r="I266"/>
  <c r="F266"/>
  <c r="G266"/>
  <c r="H266"/>
  <c r="J266"/>
  <c r="A266"/>
  <c r="I267"/>
  <c r="F267"/>
  <c r="G267"/>
  <c r="H267"/>
  <c r="J267"/>
  <c r="A267"/>
  <c r="I268"/>
  <c r="F268"/>
  <c r="G268"/>
  <c r="H268"/>
  <c r="J268"/>
  <c r="A268"/>
  <c r="I269"/>
  <c r="F269"/>
  <c r="G269"/>
  <c r="H269"/>
  <c r="J269"/>
  <c r="A269"/>
  <c r="I270"/>
  <c r="F270"/>
  <c r="G270"/>
  <c r="H270"/>
  <c r="J270"/>
  <c r="A270"/>
  <c r="I271"/>
  <c r="F271"/>
  <c r="G271"/>
  <c r="H271"/>
  <c r="J271"/>
  <c r="A271"/>
  <c r="I272"/>
  <c r="F272"/>
  <c r="G272"/>
  <c r="H272"/>
  <c r="J272"/>
  <c r="A272"/>
  <c r="I273"/>
  <c r="F273"/>
  <c r="G273"/>
  <c r="H273"/>
  <c r="J273"/>
  <c r="A273"/>
  <c r="I274"/>
  <c r="F274"/>
  <c r="G274"/>
  <c r="H274"/>
  <c r="J274"/>
  <c r="A274"/>
  <c r="I275"/>
  <c r="F275"/>
  <c r="G275"/>
  <c r="H275"/>
  <c r="J275"/>
  <c r="A275"/>
  <c r="I276"/>
  <c r="F276"/>
  <c r="G276"/>
  <c r="H276"/>
  <c r="J276"/>
  <c r="A276"/>
  <c r="I277"/>
  <c r="F277"/>
  <c r="G277"/>
  <c r="H277"/>
  <c r="J277"/>
  <c r="A277"/>
  <c r="I278"/>
  <c r="F278"/>
  <c r="G278"/>
  <c r="H278"/>
  <c r="J278"/>
  <c r="A278"/>
  <c r="I279"/>
  <c r="F279"/>
  <c r="G279"/>
  <c r="H279"/>
  <c r="J279"/>
  <c r="A279"/>
  <c r="I280"/>
  <c r="F280"/>
  <c r="G280"/>
  <c r="H280"/>
  <c r="J280"/>
  <c r="A280"/>
  <c r="I281"/>
  <c r="F281"/>
  <c r="G281"/>
  <c r="H281"/>
  <c r="J281"/>
  <c r="A281"/>
  <c r="I282"/>
  <c r="F282"/>
  <c r="G282"/>
  <c r="H282"/>
  <c r="J282"/>
  <c r="A282"/>
  <c r="I283"/>
  <c r="F283"/>
  <c r="G283"/>
  <c r="H283"/>
  <c r="J283"/>
  <c r="A283"/>
  <c r="I284"/>
  <c r="F284"/>
  <c r="G284"/>
  <c r="H284"/>
  <c r="J284"/>
  <c r="A284"/>
  <c r="I285"/>
  <c r="F285"/>
  <c r="G285"/>
  <c r="H285"/>
  <c r="J285"/>
  <c r="A285"/>
  <c r="I286"/>
  <c r="F286"/>
  <c r="G286"/>
  <c r="H286"/>
  <c r="J286"/>
  <c r="A286"/>
  <c r="I287"/>
  <c r="F287"/>
  <c r="G287"/>
  <c r="H287"/>
  <c r="J287"/>
  <c r="A287"/>
  <c r="I288"/>
  <c r="F288"/>
  <c r="G288"/>
  <c r="H288"/>
  <c r="J288"/>
  <c r="A288"/>
  <c r="I289"/>
  <c r="F289"/>
  <c r="G289"/>
  <c r="H289"/>
  <c r="J289"/>
  <c r="A289"/>
  <c r="I290"/>
  <c r="F290"/>
  <c r="G290"/>
  <c r="H290"/>
  <c r="J290"/>
  <c r="A290"/>
  <c r="I291"/>
  <c r="F291"/>
  <c r="G291"/>
  <c r="H291"/>
  <c r="J291"/>
  <c r="A291"/>
  <c r="I292"/>
  <c r="F292"/>
  <c r="G292"/>
  <c r="H292"/>
  <c r="J292"/>
  <c r="A292"/>
  <c r="I293"/>
  <c r="F293"/>
  <c r="G293"/>
  <c r="H293"/>
  <c r="J293"/>
  <c r="A293"/>
  <c r="I294"/>
  <c r="F294"/>
  <c r="G294"/>
  <c r="H294"/>
  <c r="J294"/>
  <c r="A294"/>
  <c r="I295"/>
  <c r="F295"/>
  <c r="G295"/>
  <c r="H295"/>
  <c r="J295"/>
  <c r="A295"/>
  <c r="I296"/>
  <c r="F296"/>
  <c r="G296"/>
  <c r="H296"/>
  <c r="J296"/>
  <c r="A296"/>
  <c r="I297"/>
  <c r="F297"/>
  <c r="G297"/>
  <c r="H297"/>
  <c r="J297"/>
  <c r="A297"/>
  <c r="I298"/>
  <c r="F298"/>
  <c r="G298"/>
  <c r="H298"/>
  <c r="J298"/>
  <c r="A298"/>
  <c r="I299"/>
  <c r="F299"/>
  <c r="G299"/>
  <c r="H299"/>
  <c r="J299"/>
  <c r="A299"/>
  <c r="I300"/>
  <c r="F300"/>
  <c r="G300"/>
  <c r="H300"/>
  <c r="J300"/>
  <c r="A300"/>
  <c r="I301"/>
  <c r="F301"/>
  <c r="G301"/>
  <c r="H301"/>
  <c r="J301"/>
  <c r="A301"/>
  <c r="I302"/>
  <c r="F302"/>
  <c r="G302"/>
  <c r="H302"/>
  <c r="J302"/>
  <c r="A302"/>
  <c r="I303"/>
  <c r="F303"/>
  <c r="G303"/>
  <c r="H303"/>
  <c r="J303"/>
  <c r="A303"/>
  <c r="I304"/>
  <c r="F304"/>
  <c r="G304"/>
  <c r="H304"/>
  <c r="J304"/>
  <c r="A304"/>
  <c r="I305"/>
  <c r="F305"/>
  <c r="G305"/>
  <c r="H305"/>
  <c r="J305"/>
  <c r="A305"/>
  <c r="I306"/>
  <c r="F306"/>
  <c r="G306"/>
  <c r="H306"/>
  <c r="J306"/>
  <c r="A306"/>
  <c r="I307"/>
  <c r="F307"/>
  <c r="G307"/>
  <c r="H307"/>
  <c r="J307"/>
  <c r="A307"/>
  <c r="I308"/>
  <c r="F308"/>
  <c r="G308"/>
  <c r="H308"/>
  <c r="J308"/>
  <c r="A308"/>
  <c r="I309"/>
  <c r="F309"/>
  <c r="G309"/>
  <c r="H309"/>
  <c r="J309"/>
  <c r="A309"/>
  <c r="I310"/>
  <c r="F310"/>
  <c r="G310"/>
  <c r="H310"/>
  <c r="J310"/>
  <c r="A310"/>
  <c r="I311"/>
  <c r="F311"/>
  <c r="G311"/>
  <c r="H311"/>
  <c r="J311"/>
  <c r="A311"/>
  <c r="I312"/>
  <c r="F312"/>
  <c r="G312"/>
  <c r="H312"/>
  <c r="J312"/>
  <c r="A312"/>
  <c r="I313"/>
  <c r="F313"/>
  <c r="G313"/>
  <c r="H313"/>
  <c r="J313"/>
  <c r="A313"/>
  <c r="I314"/>
  <c r="F314"/>
  <c r="G314"/>
  <c r="H314"/>
  <c r="J314"/>
  <c r="A314"/>
  <c r="I315"/>
  <c r="F315"/>
  <c r="G315"/>
  <c r="H315"/>
  <c r="J315"/>
  <c r="A315"/>
  <c r="I316"/>
  <c r="F316"/>
  <c r="G316"/>
  <c r="H316"/>
  <c r="J316"/>
  <c r="A316"/>
  <c r="I317"/>
  <c r="F317"/>
  <c r="G317"/>
  <c r="H317"/>
  <c r="J317"/>
  <c r="A317"/>
  <c r="I318"/>
  <c r="F318"/>
  <c r="G318"/>
  <c r="H318"/>
  <c r="J318"/>
  <c r="A318"/>
  <c r="I319"/>
  <c r="F319"/>
  <c r="G319"/>
  <c r="H319"/>
  <c r="J319"/>
  <c r="A319"/>
  <c r="I320"/>
  <c r="F320"/>
  <c r="G320"/>
  <c r="H320"/>
  <c r="J320"/>
  <c r="A320"/>
  <c r="I321"/>
  <c r="F321"/>
  <c r="G321"/>
  <c r="H321"/>
  <c r="J321"/>
  <c r="A321"/>
  <c r="I322"/>
  <c r="F322"/>
  <c r="G322"/>
  <c r="H322"/>
  <c r="J322"/>
  <c r="A322"/>
  <c r="I323"/>
  <c r="F323"/>
  <c r="G323"/>
  <c r="H323"/>
  <c r="J323"/>
  <c r="A323"/>
  <c r="I324"/>
  <c r="F324"/>
  <c r="G324"/>
  <c r="H324"/>
  <c r="J324"/>
  <c r="A324"/>
  <c r="I325"/>
  <c r="F325"/>
  <c r="G325"/>
  <c r="H325"/>
  <c r="J325"/>
  <c r="A325"/>
  <c r="I326"/>
  <c r="F326"/>
  <c r="G326"/>
  <c r="H326"/>
  <c r="J326"/>
  <c r="A326"/>
  <c r="I327"/>
  <c r="F327"/>
  <c r="G327"/>
  <c r="H327"/>
  <c r="J327"/>
  <c r="A327"/>
  <c r="I328"/>
  <c r="F328"/>
  <c r="G328"/>
  <c r="H328"/>
  <c r="J328"/>
  <c r="A328"/>
  <c r="I329"/>
  <c r="F329"/>
  <c r="G329"/>
  <c r="H329"/>
  <c r="J329"/>
  <c r="A329"/>
  <c r="I330"/>
  <c r="F330"/>
  <c r="G330"/>
  <c r="H330"/>
  <c r="J330"/>
  <c r="A330"/>
  <c r="I331"/>
  <c r="F331"/>
  <c r="G331"/>
  <c r="H331"/>
  <c r="J331"/>
  <c r="A331"/>
  <c r="I332"/>
  <c r="F332"/>
  <c r="G332"/>
  <c r="H332"/>
  <c r="J332"/>
  <c r="A332"/>
  <c r="I333"/>
  <c r="F333"/>
  <c r="G333"/>
  <c r="H333"/>
  <c r="J333"/>
  <c r="A333"/>
  <c r="I334"/>
  <c r="F334"/>
  <c r="G334"/>
  <c r="H334"/>
  <c r="J334"/>
  <c r="A334"/>
  <c r="I335"/>
  <c r="F335"/>
  <c r="G335"/>
  <c r="H335"/>
  <c r="J335"/>
  <c r="A335"/>
  <c r="I336"/>
  <c r="F336"/>
  <c r="G336"/>
  <c r="H336"/>
  <c r="J336"/>
  <c r="A336"/>
  <c r="I337"/>
  <c r="F337"/>
  <c r="G337"/>
  <c r="H337"/>
  <c r="J337"/>
  <c r="A337"/>
  <c r="I338"/>
  <c r="F338"/>
  <c r="G338"/>
  <c r="H338"/>
  <c r="J338"/>
  <c r="A338"/>
  <c r="I339"/>
  <c r="F339"/>
  <c r="G339"/>
  <c r="H339"/>
  <c r="J339"/>
  <c r="A339"/>
  <c r="I340"/>
  <c r="F340"/>
  <c r="G340"/>
  <c r="H340"/>
  <c r="J340"/>
  <c r="A340"/>
  <c r="I341"/>
  <c r="F341"/>
  <c r="G341"/>
  <c r="H341"/>
  <c r="J341"/>
  <c r="A341"/>
  <c r="I342"/>
  <c r="F342"/>
  <c r="G342"/>
  <c r="H342"/>
  <c r="J342"/>
  <c r="A342"/>
  <c r="I343"/>
  <c r="F343"/>
  <c r="G343"/>
  <c r="H343"/>
  <c r="J343"/>
  <c r="A343"/>
  <c r="I344"/>
  <c r="F344"/>
  <c r="G344"/>
  <c r="H344"/>
  <c r="J344"/>
  <c r="A344"/>
  <c r="I345"/>
  <c r="F345"/>
  <c r="G345"/>
  <c r="H345"/>
  <c r="J345"/>
  <c r="A345"/>
  <c r="I346"/>
  <c r="F346"/>
  <c r="G346"/>
  <c r="H346"/>
  <c r="J346"/>
  <c r="A346"/>
  <c r="I347"/>
  <c r="F347"/>
  <c r="G347"/>
  <c r="H347"/>
  <c r="J347"/>
  <c r="A347"/>
  <c r="I348"/>
  <c r="F348"/>
  <c r="G348"/>
  <c r="H348"/>
  <c r="J348"/>
  <c r="A348"/>
  <c r="I349"/>
  <c r="F349"/>
  <c r="G349"/>
  <c r="H349"/>
  <c r="J349"/>
  <c r="A349"/>
  <c r="I350"/>
  <c r="F350"/>
  <c r="G350"/>
  <c r="H350"/>
  <c r="J350"/>
  <c r="A350"/>
  <c r="I351"/>
  <c r="F351"/>
  <c r="G351"/>
  <c r="H351"/>
  <c r="J351"/>
  <c r="A351"/>
  <c r="I352"/>
  <c r="F352"/>
  <c r="G352"/>
  <c r="H352"/>
  <c r="J352"/>
  <c r="A352"/>
  <c r="I353"/>
  <c r="F353"/>
  <c r="G353"/>
  <c r="H353"/>
  <c r="J353"/>
  <c r="A353"/>
  <c r="I354"/>
  <c r="F354"/>
  <c r="G354"/>
  <c r="H354"/>
  <c r="J354"/>
  <c r="A354"/>
  <c r="I355"/>
  <c r="F355"/>
  <c r="G355"/>
  <c r="H355"/>
  <c r="J355"/>
  <c r="A355"/>
  <c r="I356"/>
  <c r="F356"/>
  <c r="G356"/>
  <c r="H356"/>
  <c r="J356"/>
  <c r="A356"/>
  <c r="I357"/>
  <c r="F357"/>
  <c r="G357"/>
  <c r="H357"/>
  <c r="J357"/>
  <c r="A357"/>
  <c r="I358"/>
  <c r="F358"/>
  <c r="G358"/>
  <c r="H358"/>
  <c r="J358"/>
  <c r="A358"/>
  <c r="I359"/>
  <c r="F359"/>
  <c r="G359"/>
  <c r="H359"/>
  <c r="J359"/>
  <c r="A359"/>
  <c r="I360"/>
  <c r="F360"/>
  <c r="G360"/>
  <c r="H360"/>
  <c r="J360"/>
  <c r="A360"/>
  <c r="I361"/>
  <c r="F361"/>
  <c r="G361"/>
  <c r="H361"/>
  <c r="J361"/>
  <c r="A361"/>
  <c r="I362"/>
  <c r="F362"/>
  <c r="G362"/>
  <c r="H362"/>
  <c r="J362"/>
  <c r="A362"/>
  <c r="I363"/>
  <c r="F363"/>
  <c r="G363"/>
  <c r="H363"/>
  <c r="J363"/>
  <c r="A363"/>
  <c r="I364"/>
  <c r="F364"/>
  <c r="G364"/>
  <c r="H364"/>
  <c r="J364"/>
  <c r="A364"/>
  <c r="I365"/>
  <c r="F365"/>
  <c r="G365"/>
  <c r="H365"/>
  <c r="J365"/>
  <c r="A365"/>
  <c r="I366"/>
  <c r="F366"/>
  <c r="G366"/>
  <c r="H366"/>
  <c r="J366"/>
  <c r="A366"/>
  <c r="I367"/>
  <c r="F367"/>
  <c r="G367"/>
  <c r="H367"/>
  <c r="J367"/>
  <c r="A367"/>
  <c r="I368"/>
  <c r="F368"/>
  <c r="G368"/>
  <c r="H368"/>
  <c r="J368"/>
  <c r="A368"/>
  <c r="I369"/>
  <c r="F369"/>
  <c r="G369"/>
  <c r="H369"/>
  <c r="J369"/>
  <c r="A369"/>
  <c r="I370"/>
  <c r="F370"/>
  <c r="G370"/>
  <c r="H370"/>
  <c r="J370"/>
  <c r="A370"/>
  <c r="I371"/>
  <c r="F371"/>
  <c r="G371"/>
  <c r="H371"/>
  <c r="J371"/>
  <c r="A371"/>
  <c r="I372"/>
  <c r="F372"/>
  <c r="G372"/>
  <c r="H372"/>
  <c r="J372"/>
  <c r="A372"/>
  <c r="I373"/>
  <c r="F373"/>
  <c r="G373"/>
  <c r="H373"/>
  <c r="J373"/>
  <c r="A373"/>
  <c r="I374"/>
  <c r="F374"/>
  <c r="G374"/>
  <c r="H374"/>
  <c r="J374"/>
  <c r="A374"/>
  <c r="I375"/>
  <c r="F375"/>
  <c r="G375"/>
  <c r="H375"/>
  <c r="J375"/>
  <c r="A375"/>
  <c r="I376"/>
  <c r="F376"/>
  <c r="G376"/>
  <c r="H376"/>
  <c r="J376"/>
  <c r="A376"/>
  <c r="I377"/>
  <c r="F377"/>
  <c r="G377"/>
  <c r="H377"/>
  <c r="J377"/>
  <c r="A377"/>
  <c r="I378"/>
  <c r="F378"/>
  <c r="G378"/>
  <c r="H378"/>
  <c r="J378"/>
  <c r="A378"/>
  <c r="I379"/>
  <c r="F379"/>
  <c r="G379"/>
  <c r="H379"/>
  <c r="J379"/>
  <c r="A379"/>
  <c r="I380"/>
  <c r="F380"/>
  <c r="G380"/>
  <c r="H380"/>
  <c r="J380"/>
  <c r="A380"/>
  <c r="I381"/>
  <c r="F381"/>
  <c r="G381"/>
  <c r="H381"/>
  <c r="J381"/>
  <c r="A381"/>
  <c r="I382"/>
  <c r="F382"/>
  <c r="G382"/>
  <c r="H382"/>
  <c r="J382"/>
  <c r="A382"/>
  <c r="I383"/>
  <c r="F383"/>
  <c r="G383"/>
  <c r="H383"/>
  <c r="J383"/>
  <c r="A383"/>
  <c r="I384"/>
  <c r="F384"/>
  <c r="G384"/>
  <c r="H384"/>
  <c r="J384"/>
  <c r="A384"/>
  <c r="I385"/>
  <c r="F385"/>
  <c r="G385"/>
  <c r="H385"/>
  <c r="J385"/>
  <c r="A385"/>
  <c r="I386"/>
  <c r="F386"/>
  <c r="G386"/>
  <c r="H386"/>
  <c r="J386"/>
  <c r="A386"/>
  <c r="I387"/>
  <c r="F387"/>
  <c r="G387"/>
  <c r="H387"/>
  <c r="J387"/>
  <c r="A387"/>
  <c r="I388"/>
  <c r="F388"/>
  <c r="G388"/>
  <c r="H388"/>
  <c r="J388"/>
  <c r="A388"/>
  <c r="I389"/>
  <c r="F389"/>
  <c r="G389"/>
  <c r="H389"/>
  <c r="J389"/>
  <c r="A389"/>
  <c r="I390"/>
  <c r="F390"/>
  <c r="G390"/>
  <c r="H390"/>
  <c r="J390"/>
  <c r="A390"/>
  <c r="I391"/>
  <c r="F391"/>
  <c r="G391"/>
  <c r="H391"/>
  <c r="J391"/>
  <c r="A391"/>
  <c r="I392"/>
  <c r="F392"/>
  <c r="G392"/>
  <c r="H392"/>
  <c r="J392"/>
  <c r="A392"/>
  <c r="I393"/>
  <c r="F393"/>
  <c r="G393"/>
  <c r="H393"/>
  <c r="J393"/>
  <c r="A393"/>
  <c r="I394"/>
  <c r="F394"/>
  <c r="G394"/>
  <c r="H394"/>
  <c r="J394"/>
  <c r="A394"/>
  <c r="I395"/>
  <c r="F395"/>
  <c r="G395"/>
  <c r="H395"/>
  <c r="J395"/>
  <c r="A395"/>
  <c r="I396"/>
  <c r="F396"/>
  <c r="G396"/>
  <c r="H396"/>
  <c r="J396"/>
  <c r="A396"/>
  <c r="I397"/>
  <c r="F397"/>
  <c r="G397"/>
  <c r="H397"/>
  <c r="J397"/>
  <c r="A397"/>
  <c r="I398"/>
  <c r="F398"/>
  <c r="G398"/>
  <c r="H398"/>
  <c r="J398"/>
  <c r="A398"/>
  <c r="I399"/>
  <c r="F399"/>
  <c r="G399"/>
  <c r="H399"/>
  <c r="J399"/>
  <c r="A399"/>
  <c r="I400"/>
  <c r="F400"/>
  <c r="G400"/>
  <c r="H400"/>
  <c r="J400"/>
  <c r="A400"/>
  <c r="I401"/>
  <c r="F401"/>
  <c r="G401"/>
  <c r="H401"/>
  <c r="J401"/>
  <c r="A401"/>
  <c r="I402"/>
  <c r="F402"/>
  <c r="G402"/>
  <c r="H402"/>
  <c r="J402"/>
  <c r="A402"/>
  <c r="I403"/>
  <c r="F403"/>
  <c r="G403"/>
  <c r="H403"/>
  <c r="J403"/>
  <c r="A403"/>
  <c r="I404"/>
  <c r="F404"/>
  <c r="G404"/>
  <c r="H404"/>
  <c r="J404"/>
  <c r="A404"/>
  <c r="I405"/>
  <c r="F405"/>
  <c r="G405"/>
  <c r="H405"/>
  <c r="J405"/>
  <c r="A405"/>
  <c r="I406"/>
  <c r="F406"/>
  <c r="G406"/>
  <c r="H406"/>
  <c r="J406"/>
  <c r="A406"/>
  <c r="I407"/>
  <c r="F407"/>
  <c r="G407"/>
  <c r="H407"/>
  <c r="J407"/>
  <c r="A18"/>
  <c r="A22"/>
  <c r="A21"/>
  <c r="A20"/>
  <c r="A19"/>
  <c r="A17"/>
  <c r="H37"/>
  <c r="N412"/>
  <c r="N449"/>
  <c r="N356"/>
  <c r="N459"/>
  <c r="N537"/>
  <c r="N435"/>
  <c r="N112"/>
  <c r="N378"/>
  <c r="N325"/>
  <c r="N354"/>
  <c r="N289"/>
  <c r="N359"/>
  <c r="N445"/>
  <c r="N343"/>
  <c r="N94"/>
  <c r="N305"/>
  <c r="N238"/>
  <c r="N259"/>
  <c r="N220"/>
  <c r="N258"/>
  <c r="N464"/>
  <c r="N322"/>
  <c r="N250"/>
  <c r="N77"/>
  <c r="N440"/>
  <c r="N232"/>
  <c r="N427"/>
  <c r="J9"/>
  <c r="N194"/>
  <c r="N212"/>
  <c r="N186"/>
  <c r="N208"/>
  <c r="N372"/>
  <c r="N260"/>
  <c r="N204"/>
  <c r="N68"/>
  <c r="N353"/>
  <c r="N352"/>
  <c r="J8"/>
  <c r="N151"/>
  <c r="N164"/>
  <c r="N149"/>
  <c r="N158"/>
  <c r="N279"/>
  <c r="N198"/>
  <c r="N60"/>
  <c r="N266"/>
  <c r="N155"/>
  <c r="N274"/>
  <c r="J7"/>
  <c r="N107"/>
  <c r="N114"/>
  <c r="N109"/>
  <c r="N108"/>
  <c r="N183"/>
  <c r="N134"/>
  <c r="N110"/>
  <c r="N178"/>
  <c r="N113"/>
  <c r="N188"/>
  <c r="J6"/>
  <c r="N536"/>
  <c r="N535"/>
  <c r="N534"/>
  <c r="N533"/>
  <c r="N532"/>
  <c r="N531"/>
  <c r="N530"/>
  <c r="N529"/>
  <c r="N528"/>
  <c r="N527"/>
  <c r="N526"/>
  <c r="N525"/>
  <c r="N524"/>
  <c r="N523"/>
  <c r="N522"/>
  <c r="N521"/>
  <c r="N520"/>
  <c r="N519"/>
  <c r="N518"/>
  <c r="N517"/>
  <c r="N516"/>
  <c r="N515"/>
  <c r="N514"/>
  <c r="N513"/>
  <c r="N512"/>
  <c r="N511"/>
  <c r="N510"/>
  <c r="N509"/>
  <c r="N508"/>
  <c r="N507"/>
  <c r="N506"/>
  <c r="N505"/>
  <c r="N504"/>
  <c r="N503"/>
  <c r="N502"/>
  <c r="N501"/>
  <c r="N500"/>
  <c r="N499"/>
  <c r="N498"/>
  <c r="N497"/>
  <c r="N496"/>
  <c r="N495"/>
  <c r="N494"/>
  <c r="N493"/>
  <c r="N492"/>
  <c r="N491"/>
  <c r="N490"/>
  <c r="N489"/>
  <c r="N488"/>
  <c r="N487"/>
  <c r="N486"/>
  <c r="N485"/>
  <c r="N484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3"/>
  <c r="N462"/>
  <c r="N461"/>
  <c r="N460"/>
  <c r="N458"/>
  <c r="N457"/>
  <c r="N456"/>
  <c r="N455"/>
  <c r="N454"/>
  <c r="N453"/>
  <c r="N452"/>
  <c r="N451"/>
  <c r="N450"/>
  <c r="N448"/>
  <c r="N447"/>
  <c r="N446"/>
  <c r="N444"/>
  <c r="N443"/>
  <c r="N442"/>
  <c r="N441"/>
  <c r="N439"/>
  <c r="N438"/>
  <c r="N437"/>
  <c r="N436"/>
  <c r="N434"/>
  <c r="N433"/>
  <c r="N432"/>
  <c r="N431"/>
  <c r="N430"/>
  <c r="N429"/>
  <c r="N428"/>
  <c r="N426"/>
  <c r="N425"/>
  <c r="N424"/>
  <c r="N423"/>
  <c r="N422"/>
  <c r="N421"/>
  <c r="N420"/>
  <c r="N419"/>
  <c r="N418"/>
  <c r="N417"/>
  <c r="N416"/>
  <c r="N415"/>
  <c r="N414"/>
  <c r="N413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7"/>
  <c r="N376"/>
  <c r="N375"/>
  <c r="N374"/>
  <c r="N373"/>
  <c r="N371"/>
  <c r="N370"/>
  <c r="N369"/>
  <c r="N368"/>
  <c r="N367"/>
  <c r="N366"/>
  <c r="N365"/>
  <c r="N364"/>
  <c r="N363"/>
  <c r="N362"/>
  <c r="N361"/>
  <c r="N360"/>
  <c r="N358"/>
  <c r="N357"/>
  <c r="N355"/>
  <c r="N351"/>
  <c r="N350"/>
  <c r="N349"/>
  <c r="N348"/>
  <c r="N347"/>
  <c r="N346"/>
  <c r="N345"/>
  <c r="N344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4"/>
  <c r="N323"/>
  <c r="N321"/>
  <c r="N320"/>
  <c r="N319"/>
  <c r="N318"/>
  <c r="N317"/>
  <c r="N316"/>
  <c r="N315"/>
  <c r="N314"/>
  <c r="N313"/>
  <c r="N312"/>
  <c r="N311"/>
  <c r="N310"/>
  <c r="N309"/>
  <c r="N308"/>
  <c r="N307"/>
  <c r="N306"/>
  <c r="N304"/>
  <c r="N303"/>
  <c r="N302"/>
  <c r="N301"/>
  <c r="N300"/>
  <c r="N299"/>
  <c r="N298"/>
  <c r="N297"/>
  <c r="N296"/>
  <c r="N295"/>
  <c r="N294"/>
  <c r="N293"/>
  <c r="N292"/>
  <c r="N291"/>
  <c r="N290"/>
  <c r="N288"/>
  <c r="N287"/>
  <c r="N286"/>
  <c r="N285"/>
  <c r="N284"/>
  <c r="N283"/>
  <c r="N282"/>
  <c r="N281"/>
  <c r="N280"/>
  <c r="N278"/>
  <c r="N277"/>
  <c r="N276"/>
  <c r="N275"/>
  <c r="N273"/>
  <c r="N272"/>
  <c r="N271"/>
  <c r="N270"/>
  <c r="N269"/>
  <c r="N268"/>
  <c r="N267"/>
  <c r="N265"/>
  <c r="N264"/>
  <c r="N263"/>
  <c r="N262"/>
  <c r="N261"/>
  <c r="N257"/>
  <c r="N256"/>
  <c r="N255"/>
  <c r="N254"/>
  <c r="N253"/>
  <c r="N252"/>
  <c r="N251"/>
  <c r="N249"/>
  <c r="N248"/>
  <c r="N247"/>
  <c r="N246"/>
  <c r="N245"/>
  <c r="N244"/>
  <c r="N243"/>
  <c r="N242"/>
  <c r="N241"/>
  <c r="N240"/>
  <c r="N239"/>
  <c r="N237"/>
  <c r="N236"/>
  <c r="N235"/>
  <c r="N234"/>
  <c r="N233"/>
  <c r="N231"/>
  <c r="N230"/>
  <c r="N229"/>
  <c r="N228"/>
  <c r="N227"/>
  <c r="N226"/>
  <c r="N225"/>
  <c r="N224"/>
  <c r="N223"/>
  <c r="N222"/>
  <c r="N221"/>
  <c r="N219"/>
  <c r="N218"/>
  <c r="N217"/>
  <c r="N216"/>
  <c r="N215"/>
  <c r="N214"/>
  <c r="N213"/>
  <c r="N211"/>
  <c r="N210"/>
  <c r="N209"/>
  <c r="N207"/>
  <c r="N206"/>
  <c r="N205"/>
  <c r="N203"/>
  <c r="N202"/>
  <c r="N201"/>
  <c r="N200"/>
  <c r="N199"/>
  <c r="N197"/>
  <c r="N196"/>
  <c r="N195"/>
  <c r="N193"/>
  <c r="N192"/>
  <c r="N191"/>
  <c r="N190"/>
  <c r="N189"/>
  <c r="N187"/>
  <c r="N185"/>
  <c r="N184"/>
  <c r="N182"/>
  <c r="N181"/>
  <c r="N180"/>
  <c r="N179"/>
  <c r="N177"/>
  <c r="N176"/>
  <c r="N175"/>
  <c r="N174"/>
  <c r="N173"/>
  <c r="N172"/>
  <c r="N171"/>
  <c r="N170"/>
  <c r="N169"/>
  <c r="N167"/>
  <c r="N166"/>
  <c r="N165"/>
  <c r="N163"/>
  <c r="N162"/>
  <c r="N161"/>
  <c r="N160"/>
  <c r="N159"/>
  <c r="N157"/>
  <c r="N156"/>
  <c r="N154"/>
  <c r="N153"/>
  <c r="N152"/>
  <c r="N150"/>
  <c r="N148"/>
  <c r="N147"/>
  <c r="N146"/>
  <c r="N145"/>
  <c r="N144"/>
  <c r="N143"/>
  <c r="N142"/>
  <c r="N141"/>
  <c r="N140"/>
  <c r="N139"/>
  <c r="N138"/>
  <c r="N137"/>
  <c r="N136"/>
  <c r="N135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1"/>
  <c r="N106"/>
  <c r="N105"/>
  <c r="N104"/>
  <c r="N103"/>
  <c r="N102"/>
  <c r="N101"/>
  <c r="N100"/>
  <c r="N99"/>
  <c r="N98"/>
  <c r="N97"/>
  <c r="N96"/>
  <c r="N95"/>
  <c r="N93"/>
  <c r="N91"/>
  <c r="N90"/>
  <c r="N89"/>
  <c r="N88"/>
  <c r="N87"/>
  <c r="N86"/>
  <c r="N85"/>
  <c r="N84"/>
  <c r="N83"/>
  <c r="N82"/>
  <c r="N81"/>
  <c r="N80"/>
  <c r="N79"/>
  <c r="N78"/>
  <c r="N76"/>
  <c r="N75"/>
  <c r="N74"/>
  <c r="N73"/>
  <c r="N72"/>
  <c r="N71"/>
  <c r="N70"/>
  <c r="N69"/>
  <c r="N67"/>
  <c r="N66"/>
  <c r="N65"/>
  <c r="N63"/>
  <c r="N59"/>
  <c r="N58"/>
  <c r="N57"/>
  <c r="N56"/>
  <c r="N54"/>
  <c r="N53"/>
  <c r="N52"/>
  <c r="N50"/>
  <c r="N49"/>
  <c r="N48"/>
  <c r="N47"/>
  <c r="N46"/>
  <c r="N45"/>
  <c r="N42"/>
  <c r="N41"/>
  <c r="N40"/>
  <c r="N39"/>
  <c r="N38"/>
  <c r="O9"/>
  <c r="O12"/>
  <c r="N9"/>
  <c r="N8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36"/>
  <c r="N6"/>
  <c r="O5"/>
  <c r="I15"/>
  <c r="F12" i="2"/>
  <c r="A13"/>
  <c r="A14"/>
  <c r="A61"/>
  <c r="E14"/>
  <c r="B14"/>
  <c r="B61"/>
  <c r="F14"/>
  <c r="A15"/>
  <c r="E15"/>
  <c r="B15"/>
  <c r="F15"/>
  <c r="A16"/>
  <c r="E16"/>
  <c r="B16"/>
  <c r="F16"/>
  <c r="A17"/>
  <c r="E17"/>
  <c r="B17"/>
  <c r="F17"/>
  <c r="A18"/>
  <c r="E18"/>
  <c r="B18"/>
  <c r="F18"/>
  <c r="A19"/>
  <c r="E19"/>
  <c r="B19"/>
  <c r="F19"/>
  <c r="A20"/>
  <c r="E20"/>
  <c r="B20"/>
  <c r="F20"/>
  <c r="A21"/>
  <c r="E21"/>
  <c r="B21"/>
  <c r="F21"/>
  <c r="A22"/>
  <c r="E22"/>
  <c r="B22"/>
  <c r="F22"/>
  <c r="A23"/>
  <c r="E23"/>
  <c r="B23"/>
  <c r="F23"/>
  <c r="A24"/>
  <c r="E24"/>
  <c r="B24"/>
  <c r="F24"/>
  <c r="A25"/>
  <c r="E25"/>
  <c r="B25"/>
  <c r="F25"/>
  <c r="A26"/>
  <c r="E26"/>
  <c r="B26"/>
  <c r="F26"/>
  <c r="A27"/>
  <c r="E27"/>
  <c r="B27"/>
  <c r="F27"/>
  <c r="A28"/>
  <c r="E28"/>
  <c r="B28"/>
  <c r="F28"/>
  <c r="A29"/>
  <c r="E29"/>
  <c r="B29"/>
  <c r="F29"/>
  <c r="A30"/>
  <c r="E30"/>
  <c r="B30"/>
  <c r="F30"/>
  <c r="A31"/>
  <c r="E31"/>
  <c r="B31"/>
  <c r="F31"/>
  <c r="A32"/>
  <c r="E32"/>
  <c r="B32"/>
  <c r="F32"/>
  <c r="A33"/>
  <c r="E33"/>
  <c r="B33"/>
  <c r="F33"/>
  <c r="A34"/>
  <c r="E34"/>
  <c r="B34"/>
  <c r="F34"/>
  <c r="A35"/>
  <c r="E35"/>
  <c r="B35"/>
  <c r="F35"/>
  <c r="A36"/>
  <c r="E36"/>
  <c r="B36"/>
  <c r="F36"/>
  <c r="A37"/>
  <c r="E37"/>
  <c r="B37"/>
  <c r="F37"/>
  <c r="A38"/>
  <c r="E38"/>
  <c r="B38"/>
  <c r="F38"/>
  <c r="A39"/>
  <c r="E39"/>
  <c r="B39"/>
  <c r="F39"/>
  <c r="A40"/>
  <c r="E40"/>
  <c r="B40"/>
  <c r="F40"/>
  <c r="A41"/>
  <c r="E41"/>
  <c r="B41"/>
  <c r="F41"/>
  <c r="A42"/>
  <c r="E42"/>
  <c r="B42"/>
  <c r="F42"/>
  <c r="A43"/>
  <c r="E43"/>
  <c r="B43"/>
  <c r="F43"/>
  <c r="A44"/>
  <c r="E44"/>
  <c r="B44"/>
  <c r="F44"/>
  <c r="A45"/>
  <c r="E45"/>
  <c r="B45"/>
  <c r="F45"/>
  <c r="A46"/>
  <c r="E46"/>
  <c r="B46"/>
  <c r="F46"/>
  <c r="A47"/>
  <c r="E47"/>
  <c r="B47"/>
  <c r="F47"/>
  <c r="A48"/>
  <c r="E48"/>
  <c r="B48"/>
  <c r="F48"/>
  <c r="A49"/>
  <c r="E49"/>
  <c r="B49"/>
  <c r="F49"/>
  <c r="A50"/>
  <c r="E50"/>
  <c r="B50"/>
  <c r="F50"/>
  <c r="A51"/>
  <c r="E51"/>
  <c r="B51"/>
  <c r="F51"/>
  <c r="A52"/>
  <c r="E52"/>
  <c r="B52"/>
  <c r="F52"/>
  <c r="A53"/>
  <c r="E53"/>
  <c r="B53"/>
  <c r="F53"/>
  <c r="A54"/>
  <c r="E54"/>
  <c r="B54"/>
  <c r="F54"/>
  <c r="A55"/>
  <c r="E55"/>
  <c r="B55"/>
  <c r="F55"/>
  <c r="A56"/>
  <c r="E56"/>
  <c r="B56"/>
  <c r="F56"/>
  <c r="A57"/>
  <c r="E57"/>
  <c r="B57"/>
  <c r="F57"/>
  <c r="A58"/>
  <c r="E58"/>
  <c r="B58"/>
  <c r="F58"/>
  <c r="A59"/>
  <c r="E59"/>
  <c r="B59"/>
  <c r="F59"/>
  <c r="A60"/>
  <c r="E60"/>
  <c r="B60"/>
  <c r="F60"/>
  <c r="E13"/>
  <c r="B13"/>
  <c r="F13"/>
  <c r="D12"/>
  <c r="E62"/>
  <c r="B12"/>
  <c r="H12"/>
  <c r="J12"/>
  <c r="C12"/>
  <c r="C13"/>
  <c r="G13"/>
  <c r="D13"/>
  <c r="H13"/>
  <c r="C14"/>
  <c r="G14"/>
  <c r="D14"/>
  <c r="H14"/>
  <c r="C15"/>
  <c r="G15"/>
  <c r="D15"/>
  <c r="H15"/>
  <c r="C16"/>
  <c r="G16"/>
  <c r="D16"/>
  <c r="H16"/>
  <c r="C17"/>
  <c r="G17"/>
  <c r="D17"/>
  <c r="H17"/>
  <c r="C18"/>
  <c r="G18"/>
  <c r="D18"/>
  <c r="H18"/>
  <c r="C19"/>
  <c r="G19"/>
  <c r="D19"/>
  <c r="H19"/>
  <c r="C20"/>
  <c r="G20"/>
  <c r="D20"/>
  <c r="H20"/>
  <c r="C21"/>
  <c r="G21"/>
  <c r="D21"/>
  <c r="H21"/>
  <c r="C22"/>
  <c r="G22"/>
  <c r="D22"/>
  <c r="H22"/>
  <c r="C23"/>
  <c r="G23"/>
  <c r="D23"/>
  <c r="H23"/>
  <c r="C24"/>
  <c r="G24"/>
  <c r="D24"/>
  <c r="H24"/>
  <c r="C25"/>
  <c r="G25"/>
  <c r="D25"/>
  <c r="H25"/>
  <c r="C26"/>
  <c r="G26"/>
  <c r="D26"/>
  <c r="H26"/>
  <c r="C27"/>
  <c r="G27"/>
  <c r="D27"/>
  <c r="H27"/>
  <c r="C28"/>
  <c r="G28"/>
  <c r="D28"/>
  <c r="H28"/>
  <c r="C29"/>
  <c r="G29"/>
  <c r="D29"/>
  <c r="H29"/>
  <c r="C30"/>
  <c r="G30"/>
  <c r="D30"/>
  <c r="H30"/>
  <c r="C31"/>
  <c r="G31"/>
  <c r="D31"/>
  <c r="H31"/>
  <c r="C32"/>
  <c r="G32"/>
  <c r="D32"/>
  <c r="H32"/>
  <c r="C33"/>
  <c r="G33"/>
  <c r="D33"/>
  <c r="H33"/>
  <c r="C34"/>
  <c r="G34"/>
  <c r="D34"/>
  <c r="H34"/>
  <c r="C35"/>
  <c r="G35"/>
  <c r="D35"/>
  <c r="H35"/>
  <c r="C36"/>
  <c r="G36"/>
  <c r="D36"/>
  <c r="H36"/>
  <c r="C37"/>
  <c r="G37"/>
  <c r="D37"/>
  <c r="H37"/>
  <c r="C38"/>
  <c r="G38"/>
  <c r="D38"/>
  <c r="H38"/>
  <c r="C39"/>
  <c r="G39"/>
  <c r="D39"/>
  <c r="H39"/>
  <c r="C40"/>
  <c r="G40"/>
  <c r="D40"/>
  <c r="H40"/>
  <c r="C41"/>
  <c r="G41"/>
  <c r="D41"/>
  <c r="H41"/>
  <c r="C42"/>
  <c r="G42"/>
  <c r="D42"/>
  <c r="H42"/>
  <c r="C43"/>
  <c r="G43"/>
  <c r="D43"/>
  <c r="H43"/>
  <c r="C44"/>
  <c r="G44"/>
  <c r="D44"/>
  <c r="H44"/>
  <c r="C45"/>
  <c r="G45"/>
  <c r="D45"/>
  <c r="H45"/>
  <c r="C46"/>
  <c r="G46"/>
  <c r="D46"/>
  <c r="H46"/>
  <c r="C47"/>
  <c r="G47"/>
  <c r="D47"/>
  <c r="H47"/>
  <c r="C48"/>
  <c r="G48"/>
  <c r="D48"/>
  <c r="H48"/>
  <c r="C49"/>
  <c r="G49"/>
  <c r="D49"/>
  <c r="H49"/>
  <c r="C50"/>
  <c r="G50"/>
  <c r="D50"/>
  <c r="H50"/>
  <c r="C51"/>
  <c r="G51"/>
  <c r="D51"/>
  <c r="H51"/>
  <c r="C52"/>
  <c r="G52"/>
  <c r="D52"/>
  <c r="H52"/>
  <c r="C53"/>
  <c r="G53"/>
  <c r="D53"/>
  <c r="H53"/>
  <c r="C54"/>
  <c r="G54"/>
  <c r="D54"/>
  <c r="H54"/>
  <c r="C55"/>
  <c r="G55"/>
  <c r="D55"/>
  <c r="H55"/>
  <c r="C56"/>
  <c r="G56"/>
  <c r="D56"/>
  <c r="H56"/>
  <c r="C57"/>
  <c r="G57"/>
  <c r="D57"/>
  <c r="H57"/>
  <c r="C58"/>
  <c r="G58"/>
  <c r="D58"/>
  <c r="H58"/>
  <c r="C59"/>
  <c r="G59"/>
  <c r="D59"/>
  <c r="H59"/>
  <c r="C60"/>
  <c r="G60"/>
  <c r="D60"/>
  <c r="H60"/>
  <c r="G12"/>
  <c r="I12"/>
  <c r="I62"/>
  <c r="H61"/>
  <c r="H8"/>
  <c r="C61"/>
  <c r="G61"/>
  <c r="G8"/>
  <c r="G62"/>
  <c r="A62"/>
  <c r="C62"/>
  <c r="B62"/>
  <c r="D62"/>
  <c r="J62"/>
  <c r="H62"/>
  <c r="K17" i="4"/>
  <c r="M37"/>
  <c r="M91"/>
  <c r="M92"/>
  <c r="M93"/>
  <c r="M94"/>
  <c r="M95"/>
  <c r="M96"/>
  <c r="M97"/>
  <c r="M99"/>
  <c r="M101"/>
  <c r="M102"/>
  <c r="M103"/>
  <c r="M105"/>
  <c r="M106"/>
  <c r="M108"/>
  <c r="M110"/>
  <c r="M111"/>
  <c r="M112"/>
  <c r="M114"/>
  <c r="M116"/>
  <c r="M118"/>
  <c r="M120"/>
  <c r="M122"/>
  <c r="M124"/>
  <c r="M126"/>
  <c r="M128"/>
  <c r="M130"/>
  <c r="M132"/>
  <c r="M133"/>
  <c r="M134"/>
  <c r="M135"/>
  <c r="M136"/>
  <c r="M138"/>
  <c r="M139"/>
  <c r="M140"/>
  <c r="M141"/>
  <c r="M143"/>
  <c r="M144"/>
  <c r="M146"/>
  <c r="M148"/>
  <c r="M150"/>
  <c r="M152"/>
  <c r="M154"/>
  <c r="M156"/>
  <c r="M158"/>
  <c r="M159"/>
  <c r="M160"/>
  <c r="M162"/>
  <c r="M163"/>
  <c r="M165"/>
  <c r="M166"/>
  <c r="M167"/>
  <c r="M168"/>
  <c r="M169"/>
  <c r="M170"/>
  <c r="M172"/>
  <c r="M173"/>
  <c r="M175"/>
  <c r="M176"/>
  <c r="M177"/>
  <c r="M178"/>
  <c r="M180"/>
  <c r="M181"/>
  <c r="M183"/>
  <c r="M184"/>
  <c r="M185"/>
  <c r="M187"/>
  <c r="M188"/>
  <c r="M190"/>
  <c r="M191"/>
  <c r="M192"/>
  <c r="M193"/>
  <c r="M194"/>
  <c r="M196"/>
  <c r="M197"/>
  <c r="M198"/>
  <c r="M200"/>
  <c r="M201"/>
  <c r="M203"/>
  <c r="M204"/>
  <c r="M205"/>
  <c r="M206"/>
  <c r="M208"/>
  <c r="M209"/>
  <c r="M211"/>
  <c r="M213"/>
  <c r="M215"/>
  <c r="M216"/>
  <c r="M217"/>
  <c r="M219"/>
  <c r="M220"/>
  <c r="M221"/>
  <c r="M222"/>
  <c r="M224"/>
  <c r="M225"/>
  <c r="M227"/>
  <c r="M229"/>
  <c r="M230"/>
  <c r="M231"/>
  <c r="M232"/>
  <c r="M233"/>
  <c r="M235"/>
  <c r="M236"/>
  <c r="M238"/>
  <c r="M239"/>
  <c r="M240"/>
  <c r="M241"/>
  <c r="M242"/>
  <c r="M243"/>
  <c r="M245"/>
  <c r="M247"/>
  <c r="M249"/>
  <c r="M250"/>
  <c r="M251"/>
  <c r="M253"/>
  <c r="M254"/>
  <c r="M255"/>
  <c r="M256"/>
  <c r="M257"/>
  <c r="M258"/>
  <c r="M260"/>
  <c r="M261"/>
  <c r="M262"/>
  <c r="M263"/>
  <c r="M264"/>
  <c r="M266"/>
  <c r="M267"/>
  <c r="M269"/>
  <c r="M271"/>
  <c r="M273"/>
  <c r="M275"/>
  <c r="M277"/>
  <c r="M279"/>
  <c r="M281"/>
  <c r="M283"/>
  <c r="M285"/>
  <c r="M287"/>
  <c r="M289"/>
  <c r="M291"/>
  <c r="M293"/>
  <c r="M294"/>
  <c r="M295"/>
  <c r="M297"/>
  <c r="M298"/>
  <c r="M299"/>
  <c r="M300"/>
  <c r="M301"/>
  <c r="M302"/>
  <c r="M303"/>
  <c r="M304"/>
  <c r="M306"/>
  <c r="M307"/>
  <c r="M309"/>
  <c r="M310"/>
  <c r="M311"/>
  <c r="M313"/>
  <c r="M314"/>
  <c r="M315"/>
  <c r="M316"/>
  <c r="M317"/>
  <c r="M319"/>
  <c r="M321"/>
  <c r="M323"/>
  <c r="M325"/>
  <c r="M326"/>
  <c r="M327"/>
  <c r="M329"/>
  <c r="M330"/>
  <c r="M332"/>
  <c r="M333"/>
  <c r="M334"/>
  <c r="M336"/>
  <c r="M337"/>
  <c r="M339"/>
  <c r="M341"/>
  <c r="M343"/>
  <c r="M344"/>
  <c r="M345"/>
  <c r="M347"/>
  <c r="M349"/>
  <c r="M351"/>
  <c r="M353"/>
  <c r="M355"/>
  <c r="M357"/>
  <c r="M359"/>
  <c r="M361"/>
  <c r="M363"/>
  <c r="M365"/>
  <c r="M366"/>
  <c r="M367"/>
  <c r="M369"/>
  <c r="M371"/>
  <c r="M372"/>
  <c r="M373"/>
  <c r="M375"/>
  <c r="M377"/>
  <c r="M378"/>
  <c r="M379"/>
  <c r="M380"/>
  <c r="M381"/>
  <c r="M383"/>
  <c r="M384"/>
  <c r="M386"/>
  <c r="M387"/>
  <c r="M388"/>
  <c r="M390"/>
  <c r="M392"/>
  <c r="M393"/>
  <c r="M394"/>
  <c r="M395"/>
  <c r="M396"/>
  <c r="M398"/>
  <c r="M399"/>
  <c r="M401"/>
  <c r="M403"/>
  <c r="M404"/>
  <c r="M405"/>
  <c r="M407"/>
  <c r="I408"/>
  <c r="I409"/>
  <c r="M409"/>
  <c r="F409"/>
  <c r="G409"/>
  <c r="H409"/>
  <c r="I410"/>
  <c r="M410"/>
  <c r="J409"/>
  <c r="F410"/>
  <c r="G410"/>
  <c r="H410"/>
  <c r="I411"/>
  <c r="M411"/>
  <c r="J410"/>
  <c r="F411"/>
  <c r="G411"/>
  <c r="H411"/>
  <c r="I412"/>
  <c r="J411"/>
  <c r="I413"/>
  <c r="M413"/>
  <c r="F413"/>
  <c r="G413"/>
  <c r="H413"/>
  <c r="I414"/>
  <c r="M414"/>
  <c r="J413"/>
  <c r="F414"/>
  <c r="G414"/>
  <c r="H414"/>
  <c r="I415"/>
  <c r="M415"/>
  <c r="J414"/>
  <c r="F415"/>
  <c r="G415"/>
  <c r="H415"/>
  <c r="I416"/>
  <c r="M416"/>
  <c r="J415"/>
  <c r="F416"/>
  <c r="G416"/>
  <c r="H416"/>
  <c r="I417"/>
  <c r="J416"/>
  <c r="I418"/>
  <c r="M418"/>
  <c r="F418"/>
  <c r="G418"/>
  <c r="H418"/>
  <c r="I419"/>
  <c r="J418"/>
  <c r="M419"/>
  <c r="F419"/>
  <c r="G419"/>
  <c r="H419"/>
  <c r="I420"/>
  <c r="J419"/>
  <c r="M420"/>
  <c r="F420"/>
  <c r="G420"/>
  <c r="H420"/>
  <c r="I421"/>
  <c r="J420"/>
  <c r="I422"/>
  <c r="M422"/>
  <c r="F422"/>
  <c r="G422"/>
  <c r="H422"/>
  <c r="I423"/>
  <c r="M423"/>
  <c r="J422"/>
  <c r="F423"/>
  <c r="G423"/>
  <c r="H423"/>
  <c r="I424"/>
  <c r="J423"/>
  <c r="I425"/>
  <c r="M425"/>
  <c r="F425"/>
  <c r="G425"/>
  <c r="H425"/>
  <c r="J425"/>
  <c r="I426"/>
  <c r="M426"/>
  <c r="F426"/>
  <c r="G426"/>
  <c r="H426"/>
  <c r="I427"/>
  <c r="J426"/>
  <c r="I428"/>
  <c r="M428"/>
  <c r="F428"/>
  <c r="G428"/>
  <c r="H428"/>
  <c r="I429"/>
  <c r="J428"/>
  <c r="I430"/>
  <c r="M430"/>
  <c r="F430"/>
  <c r="G430"/>
  <c r="H430"/>
  <c r="I431"/>
  <c r="J430"/>
  <c r="I432"/>
  <c r="M432"/>
  <c r="F432"/>
  <c r="G432"/>
  <c r="H432"/>
  <c r="I433"/>
  <c r="J432"/>
  <c r="I434"/>
  <c r="M434"/>
  <c r="F434"/>
  <c r="G434"/>
  <c r="H434"/>
  <c r="I435"/>
  <c r="J434"/>
  <c r="I436"/>
  <c r="M436"/>
  <c r="F436"/>
  <c r="G436"/>
  <c r="H436"/>
  <c r="J436"/>
  <c r="I437"/>
  <c r="M437"/>
  <c r="F437"/>
  <c r="G437"/>
  <c r="H437"/>
  <c r="I438"/>
  <c r="J437"/>
  <c r="M438"/>
  <c r="F438"/>
  <c r="G438"/>
  <c r="H438"/>
  <c r="I439"/>
  <c r="J438"/>
  <c r="I440"/>
  <c r="M440"/>
  <c r="F440"/>
  <c r="G440"/>
  <c r="H440"/>
  <c r="I441"/>
  <c r="M441"/>
  <c r="J440"/>
  <c r="F441"/>
  <c r="G441"/>
  <c r="H441"/>
  <c r="I442"/>
  <c r="J441"/>
  <c r="I443"/>
  <c r="M443"/>
  <c r="F443"/>
  <c r="G443"/>
  <c r="H443"/>
  <c r="I444"/>
  <c r="M444"/>
  <c r="J443"/>
  <c r="F444"/>
  <c r="G444"/>
  <c r="H444"/>
  <c r="I445"/>
  <c r="J444"/>
  <c r="M445"/>
  <c r="F445"/>
  <c r="G445"/>
  <c r="H445"/>
  <c r="I446"/>
  <c r="M446"/>
  <c r="J445"/>
  <c r="F446"/>
  <c r="G446"/>
  <c r="H446"/>
  <c r="J446"/>
  <c r="I447"/>
  <c r="I448"/>
  <c r="M448"/>
  <c r="F448"/>
  <c r="G448"/>
  <c r="H448"/>
  <c r="I449"/>
  <c r="J448"/>
  <c r="I450"/>
  <c r="M450"/>
  <c r="F450"/>
  <c r="G450"/>
  <c r="H450"/>
  <c r="I451"/>
  <c r="M451"/>
  <c r="J450"/>
  <c r="F451"/>
  <c r="G451"/>
  <c r="H451"/>
  <c r="I452"/>
  <c r="J451"/>
  <c r="M452"/>
  <c r="F452"/>
  <c r="G452"/>
  <c r="H452"/>
  <c r="I453"/>
  <c r="J452"/>
  <c r="I454"/>
  <c r="M454"/>
  <c r="F454"/>
  <c r="G454"/>
  <c r="H454"/>
  <c r="I455"/>
  <c r="J454"/>
  <c r="M455"/>
  <c r="F455"/>
  <c r="G455"/>
  <c r="H455"/>
  <c r="I456"/>
  <c r="J455"/>
  <c r="M456"/>
  <c r="F456"/>
  <c r="G456"/>
  <c r="H456"/>
  <c r="I457"/>
  <c r="J456"/>
  <c r="M457"/>
  <c r="F457"/>
  <c r="G457"/>
  <c r="H457"/>
  <c r="I458"/>
  <c r="J457"/>
  <c r="M458"/>
  <c r="F458"/>
  <c r="G458"/>
  <c r="H458"/>
  <c r="I459"/>
  <c r="J458"/>
  <c r="I460"/>
  <c r="M460"/>
  <c r="F460"/>
  <c r="G460"/>
  <c r="H460"/>
  <c r="I461"/>
  <c r="M461"/>
  <c r="J460"/>
  <c r="F461"/>
  <c r="G461"/>
  <c r="H461"/>
  <c r="J461"/>
  <c r="I462"/>
  <c r="M462"/>
  <c r="F462"/>
  <c r="G462"/>
  <c r="H462"/>
  <c r="I463"/>
  <c r="J462"/>
  <c r="M463"/>
  <c r="F463"/>
  <c r="G463"/>
  <c r="H463"/>
  <c r="I464"/>
  <c r="M464"/>
  <c r="J463"/>
  <c r="F464"/>
  <c r="G464"/>
  <c r="H464"/>
  <c r="J464"/>
  <c r="I465"/>
  <c r="I466"/>
  <c r="M466"/>
  <c r="F466"/>
  <c r="G466"/>
  <c r="H466"/>
  <c r="I467"/>
  <c r="J466"/>
  <c r="M467"/>
  <c r="F467"/>
  <c r="G467"/>
  <c r="H467"/>
  <c r="I468"/>
  <c r="J467"/>
  <c r="I469"/>
  <c r="M469"/>
  <c r="F469"/>
  <c r="G469"/>
  <c r="H469"/>
  <c r="I470"/>
  <c r="M470"/>
  <c r="J469"/>
  <c r="F470"/>
  <c r="G470"/>
  <c r="H470"/>
  <c r="J470"/>
  <c r="I471"/>
  <c r="I472"/>
  <c r="M472"/>
  <c r="F472"/>
  <c r="G472"/>
  <c r="H472"/>
  <c r="J472"/>
  <c r="I473"/>
  <c r="M473"/>
  <c r="F473"/>
  <c r="G473"/>
  <c r="H473"/>
  <c r="I474"/>
  <c r="J473"/>
  <c r="M474"/>
  <c r="F474"/>
  <c r="G474"/>
  <c r="H474"/>
  <c r="I475"/>
  <c r="J474"/>
  <c r="I476"/>
  <c r="M476"/>
  <c r="F476"/>
  <c r="G476"/>
  <c r="H476"/>
  <c r="I477"/>
  <c r="M477"/>
  <c r="J476"/>
  <c r="F477"/>
  <c r="G477"/>
  <c r="H477"/>
  <c r="I478"/>
  <c r="M478"/>
  <c r="J477"/>
  <c r="F478"/>
  <c r="G478"/>
  <c r="H478"/>
  <c r="I479"/>
  <c r="M479"/>
  <c r="J478"/>
  <c r="F479"/>
  <c r="G479"/>
  <c r="H479"/>
  <c r="I480"/>
  <c r="M480"/>
  <c r="J479"/>
  <c r="F480"/>
  <c r="G480"/>
  <c r="H480"/>
  <c r="I481"/>
  <c r="M481"/>
  <c r="J480"/>
  <c r="F481"/>
  <c r="G481"/>
  <c r="H481"/>
  <c r="J481"/>
  <c r="I482"/>
  <c r="M482"/>
  <c r="F482"/>
  <c r="G482"/>
  <c r="H482"/>
  <c r="I483"/>
  <c r="M483"/>
  <c r="J482"/>
  <c r="F483"/>
  <c r="G483"/>
  <c r="H483"/>
  <c r="I484"/>
  <c r="M484"/>
  <c r="J483"/>
  <c r="F484"/>
  <c r="G484"/>
  <c r="H484"/>
  <c r="I485"/>
  <c r="J484"/>
  <c r="I486"/>
  <c r="M486"/>
  <c r="F486"/>
  <c r="G486"/>
  <c r="H486"/>
  <c r="I487"/>
  <c r="J486"/>
  <c r="I488"/>
  <c r="M488"/>
  <c r="F488"/>
  <c r="G488"/>
  <c r="H488"/>
  <c r="I489"/>
  <c r="M489"/>
  <c r="J488"/>
  <c r="F489"/>
  <c r="G489"/>
  <c r="H489"/>
  <c r="I490"/>
  <c r="M490"/>
  <c r="J489"/>
  <c r="F490"/>
  <c r="G490"/>
  <c r="H490"/>
  <c r="I491"/>
  <c r="J490"/>
  <c r="I492"/>
  <c r="M492"/>
  <c r="F492"/>
  <c r="G492"/>
  <c r="H492"/>
  <c r="I493"/>
  <c r="M493"/>
  <c r="J492"/>
  <c r="F493"/>
  <c r="G493"/>
  <c r="H493"/>
  <c r="I494"/>
  <c r="M494"/>
  <c r="J493"/>
  <c r="F494"/>
  <c r="G494"/>
  <c r="H494"/>
  <c r="I495"/>
  <c r="J494"/>
  <c r="I496"/>
  <c r="M496"/>
  <c r="F496"/>
  <c r="G496"/>
  <c r="H496"/>
  <c r="I497"/>
  <c r="M497"/>
  <c r="J496"/>
  <c r="F497"/>
  <c r="G497"/>
  <c r="H497"/>
  <c r="J497"/>
  <c r="I498"/>
  <c r="M498"/>
  <c r="F498"/>
  <c r="G498"/>
  <c r="H498"/>
  <c r="I499"/>
  <c r="M499"/>
  <c r="J498"/>
  <c r="F499"/>
  <c r="G499"/>
  <c r="H499"/>
  <c r="I500"/>
  <c r="J499"/>
  <c r="I501"/>
  <c r="M501"/>
  <c r="F501"/>
  <c r="G501"/>
  <c r="H501"/>
  <c r="I502"/>
  <c r="M502"/>
  <c r="J501"/>
  <c r="F502"/>
  <c r="G502"/>
  <c r="H502"/>
  <c r="I503"/>
  <c r="M503"/>
  <c r="J502"/>
  <c r="F503"/>
  <c r="G503"/>
  <c r="H503"/>
  <c r="I504"/>
  <c r="J503"/>
  <c r="I505"/>
  <c r="M505"/>
  <c r="F505"/>
  <c r="G505"/>
  <c r="H505"/>
  <c r="I506"/>
  <c r="J505"/>
  <c r="M506"/>
  <c r="F506"/>
  <c r="G506"/>
  <c r="H506"/>
  <c r="I507"/>
  <c r="J506"/>
  <c r="I508"/>
  <c r="M508"/>
  <c r="F508"/>
  <c r="G508"/>
  <c r="H508"/>
  <c r="I509"/>
  <c r="J508"/>
  <c r="I510"/>
  <c r="M510"/>
  <c r="F510"/>
  <c r="G510"/>
  <c r="H510"/>
  <c r="I511"/>
  <c r="J510"/>
  <c r="I512"/>
  <c r="M512"/>
  <c r="F512"/>
  <c r="G512"/>
  <c r="H512"/>
  <c r="J512"/>
  <c r="I513"/>
  <c r="M513"/>
  <c r="F513"/>
  <c r="G513"/>
  <c r="H513"/>
  <c r="I514"/>
  <c r="M514"/>
  <c r="J513"/>
  <c r="F514"/>
  <c r="G514"/>
  <c r="H514"/>
  <c r="I515"/>
  <c r="J514"/>
  <c r="I516"/>
  <c r="M516"/>
  <c r="F516"/>
  <c r="G516"/>
  <c r="H516"/>
  <c r="I517"/>
  <c r="M517"/>
  <c r="J516"/>
  <c r="F517"/>
  <c r="G517"/>
  <c r="H517"/>
  <c r="I518"/>
  <c r="J517"/>
  <c r="I519"/>
  <c r="M519"/>
  <c r="F519"/>
  <c r="G519"/>
  <c r="H519"/>
  <c r="I520"/>
  <c r="M520"/>
  <c r="J519"/>
  <c r="F520"/>
  <c r="G520"/>
  <c r="H520"/>
  <c r="I521"/>
  <c r="M521"/>
  <c r="J520"/>
  <c r="F521"/>
  <c r="G521"/>
  <c r="H521"/>
  <c r="I522"/>
  <c r="M522"/>
  <c r="J521"/>
  <c r="F522"/>
  <c r="G522"/>
  <c r="H522"/>
  <c r="I523"/>
  <c r="J522"/>
  <c r="I524"/>
  <c r="M524"/>
  <c r="F524"/>
  <c r="G524"/>
  <c r="H524"/>
  <c r="J524"/>
  <c r="I525"/>
  <c r="M525"/>
  <c r="F525"/>
  <c r="G525"/>
  <c r="H525"/>
  <c r="I526"/>
  <c r="J525"/>
  <c r="I527"/>
  <c r="M527"/>
  <c r="F527"/>
  <c r="G527"/>
  <c r="H527"/>
  <c r="I528"/>
  <c r="J527"/>
  <c r="I529"/>
  <c r="M529"/>
  <c r="F529"/>
  <c r="G529"/>
  <c r="H529"/>
  <c r="I530"/>
  <c r="J529"/>
  <c r="I531"/>
  <c r="M531"/>
  <c r="F531"/>
  <c r="G531"/>
  <c r="H531"/>
  <c r="I532"/>
  <c r="J531"/>
  <c r="I533"/>
  <c r="M533"/>
  <c r="F533"/>
  <c r="G533"/>
  <c r="H533"/>
  <c r="I534"/>
  <c r="M534"/>
  <c r="J533"/>
  <c r="F534"/>
  <c r="G534"/>
  <c r="H534"/>
  <c r="M535"/>
  <c r="J534"/>
  <c r="F535"/>
  <c r="G535"/>
  <c r="H535"/>
  <c r="J535"/>
  <c r="M537"/>
  <c r="G537"/>
  <c r="H537"/>
  <c r="J537"/>
  <c r="I61" i="2"/>
  <c r="I42"/>
  <c r="I44"/>
  <c r="I46"/>
  <c r="I48"/>
  <c r="I50"/>
  <c r="I52"/>
  <c r="I54"/>
  <c r="I56"/>
  <c r="I58"/>
  <c r="I43"/>
  <c r="I41"/>
  <c r="I45"/>
  <c r="I47"/>
  <c r="I49"/>
  <c r="I51"/>
  <c r="I53"/>
  <c r="I55"/>
  <c r="I57"/>
  <c r="I59"/>
  <c r="I39"/>
  <c r="I29"/>
  <c r="I26"/>
  <c r="I35"/>
  <c r="I38"/>
  <c r="I14"/>
  <c r="I34"/>
  <c r="I30"/>
  <c r="I36"/>
  <c r="J42"/>
  <c r="J52"/>
  <c r="I15"/>
  <c r="I33"/>
  <c r="J58"/>
  <c r="J61"/>
  <c r="J26"/>
  <c r="F62"/>
  <c r="I37"/>
  <c r="J37"/>
  <c r="I32"/>
  <c r="J51"/>
  <c r="J33"/>
  <c r="J38"/>
  <c r="J55"/>
  <c r="J14"/>
  <c r="I22"/>
  <c r="J47"/>
  <c r="I40"/>
  <c r="J40"/>
  <c r="J53"/>
  <c r="J41"/>
  <c r="J59"/>
  <c r="J34"/>
  <c r="J46"/>
  <c r="J19"/>
  <c r="I19"/>
  <c r="J30"/>
  <c r="J50"/>
  <c r="J39"/>
  <c r="J29"/>
  <c r="I28"/>
  <c r="J28"/>
  <c r="I31"/>
  <c r="J31"/>
  <c r="J44"/>
  <c r="I27"/>
  <c r="J27"/>
  <c r="J57"/>
  <c r="I24"/>
  <c r="J24"/>
  <c r="J22"/>
  <c r="J43"/>
  <c r="I25"/>
  <c r="J25"/>
  <c r="J32"/>
  <c r="J49"/>
  <c r="J56"/>
  <c r="I13"/>
  <c r="I20"/>
  <c r="J20"/>
  <c r="J36"/>
  <c r="J54"/>
  <c r="J35"/>
  <c r="J45"/>
  <c r="J15"/>
  <c r="J48"/>
  <c r="J17"/>
  <c r="I17"/>
  <c r="I16"/>
  <c r="J16"/>
  <c r="I23"/>
  <c r="J23"/>
  <c r="J21"/>
  <c r="I21"/>
  <c r="I60"/>
  <c r="J60"/>
  <c r="J18"/>
  <c r="I18"/>
  <c r="J13"/>
  <c r="G536" i="4"/>
  <c r="F532"/>
  <c r="G532"/>
  <c r="F530"/>
  <c r="G530"/>
  <c r="F528"/>
  <c r="G528"/>
  <c r="F526"/>
  <c r="G526"/>
  <c r="F523"/>
  <c r="G523"/>
  <c r="F518"/>
  <c r="G518"/>
  <c r="F515"/>
  <c r="G515"/>
  <c r="F511"/>
  <c r="G511"/>
  <c r="F509"/>
  <c r="G509"/>
  <c r="F507"/>
  <c r="G507"/>
  <c r="F504"/>
  <c r="G504"/>
  <c r="F500"/>
  <c r="G500"/>
  <c r="F495"/>
  <c r="G495"/>
  <c r="F491"/>
  <c r="G491"/>
  <c r="F487"/>
  <c r="G487"/>
  <c r="F485"/>
  <c r="G485"/>
  <c r="F475"/>
  <c r="G475"/>
  <c r="F471"/>
  <c r="G471"/>
  <c r="F468"/>
  <c r="G468"/>
  <c r="F465"/>
  <c r="G465"/>
  <c r="F459"/>
  <c r="G459"/>
  <c r="F453"/>
  <c r="G453"/>
  <c r="F449"/>
  <c r="G449"/>
  <c r="F447"/>
  <c r="G447"/>
  <c r="F442"/>
  <c r="G442"/>
  <c r="F439"/>
  <c r="G439"/>
  <c r="F435"/>
  <c r="G435"/>
  <c r="F433"/>
  <c r="G433"/>
  <c r="F431"/>
  <c r="G431"/>
  <c r="F429"/>
  <c r="G429"/>
  <c r="F427"/>
  <c r="G427"/>
  <c r="F424"/>
  <c r="G424"/>
  <c r="F421"/>
  <c r="G421"/>
  <c r="F417"/>
  <c r="G417"/>
  <c r="F412"/>
  <c r="G412"/>
  <c r="F408"/>
  <c r="G408"/>
  <c r="M312"/>
  <c r="M305"/>
  <c r="M292"/>
  <c r="M288"/>
  <c r="M284"/>
  <c r="M280"/>
  <c r="M276"/>
  <c r="M89"/>
  <c r="M85"/>
  <c r="M83"/>
  <c r="M81"/>
  <c r="M234"/>
  <c r="M318"/>
  <c r="M424"/>
  <c r="M125"/>
  <c r="M362"/>
  <c r="M507"/>
  <c r="M86"/>
  <c r="M174"/>
  <c r="M268"/>
  <c r="M278"/>
  <c r="M346"/>
  <c r="M397"/>
  <c r="M447"/>
  <c r="M80"/>
  <c r="M107"/>
  <c r="M149"/>
  <c r="M207"/>
  <c r="M248"/>
  <c r="M290"/>
  <c r="M328"/>
  <c r="M354"/>
  <c r="M382"/>
  <c r="M408"/>
  <c r="M433"/>
  <c r="M471"/>
  <c r="M530"/>
  <c r="M77"/>
  <c r="M82"/>
  <c r="M90"/>
  <c r="M117"/>
  <c r="M137"/>
  <c r="M157"/>
  <c r="M189"/>
  <c r="M218"/>
  <c r="M244"/>
  <c r="M259"/>
  <c r="M272"/>
  <c r="M274"/>
  <c r="M282"/>
  <c r="M308"/>
  <c r="M322"/>
  <c r="M335"/>
  <c r="M350"/>
  <c r="M358"/>
  <c r="M374"/>
  <c r="M389"/>
  <c r="M402"/>
  <c r="M417"/>
  <c r="M429"/>
  <c r="M439"/>
  <c r="M453"/>
  <c r="M491"/>
  <c r="M518"/>
  <c r="M72"/>
  <c r="M75"/>
  <c r="M65"/>
  <c r="M67"/>
  <c r="M68"/>
  <c r="M84"/>
  <c r="M88"/>
  <c r="M100"/>
  <c r="M113"/>
  <c r="M121"/>
  <c r="M129"/>
  <c r="M145"/>
  <c r="M153"/>
  <c r="M164"/>
  <c r="M182"/>
  <c r="M199"/>
  <c r="M212"/>
  <c r="M226"/>
  <c r="M70"/>
  <c r="M79"/>
  <c r="M69"/>
  <c r="M76"/>
  <c r="M286"/>
  <c r="M296"/>
  <c r="M340"/>
  <c r="M368"/>
  <c r="M465"/>
  <c r="M485"/>
  <c r="M500"/>
  <c r="M511"/>
  <c r="M526"/>
  <c r="M536"/>
  <c r="M74"/>
  <c r="J408"/>
  <c r="H408"/>
  <c r="J421"/>
  <c r="H421"/>
  <c r="J424"/>
  <c r="H424"/>
  <c r="J431"/>
  <c r="H431"/>
  <c r="J433"/>
  <c r="H433"/>
  <c r="J442"/>
  <c r="H442"/>
  <c r="J447"/>
  <c r="H447"/>
  <c r="J459"/>
  <c r="H459"/>
  <c r="J465"/>
  <c r="H465"/>
  <c r="J475"/>
  <c r="H475"/>
  <c r="J485"/>
  <c r="H485"/>
  <c r="J495"/>
  <c r="H495"/>
  <c r="J500"/>
  <c r="H500"/>
  <c r="J509"/>
  <c r="H509"/>
  <c r="J511"/>
  <c r="H511"/>
  <c r="J523"/>
  <c r="H523"/>
  <c r="J526"/>
  <c r="H526"/>
  <c r="J532"/>
  <c r="H532"/>
  <c r="J536"/>
  <c r="H536"/>
  <c r="M87"/>
  <c r="M98"/>
  <c r="M104"/>
  <c r="M109"/>
  <c r="M115"/>
  <c r="M119"/>
  <c r="M123"/>
  <c r="M127"/>
  <c r="M131"/>
  <c r="M142"/>
  <c r="M147"/>
  <c r="M151"/>
  <c r="M155"/>
  <c r="M161"/>
  <c r="M171"/>
  <c r="M179"/>
  <c r="M186"/>
  <c r="M195"/>
  <c r="M202"/>
  <c r="M210"/>
  <c r="M214"/>
  <c r="M223"/>
  <c r="M228"/>
  <c r="M237"/>
  <c r="M246"/>
  <c r="M252"/>
  <c r="M265"/>
  <c r="M270"/>
  <c r="J412"/>
  <c r="H412"/>
  <c r="J417"/>
  <c r="H417"/>
  <c r="J427"/>
  <c r="H427"/>
  <c r="J429"/>
  <c r="H429"/>
  <c r="J435"/>
  <c r="H435"/>
  <c r="J439"/>
  <c r="H439"/>
  <c r="J449"/>
  <c r="H449"/>
  <c r="J453"/>
  <c r="H453"/>
  <c r="J468"/>
  <c r="H468"/>
  <c r="J471"/>
  <c r="H471"/>
  <c r="J487"/>
  <c r="H487"/>
  <c r="J491"/>
  <c r="H491"/>
  <c r="J504"/>
  <c r="H504"/>
  <c r="J507"/>
  <c r="H507"/>
  <c r="J515"/>
  <c r="H515"/>
  <c r="J518"/>
  <c r="H518"/>
  <c r="J528"/>
  <c r="H528"/>
  <c r="J530"/>
  <c r="H530"/>
  <c r="M320"/>
  <c r="M324"/>
  <c r="M331"/>
  <c r="M338"/>
  <c r="M342"/>
  <c r="M348"/>
  <c r="M352"/>
  <c r="M356"/>
  <c r="M360"/>
  <c r="M364"/>
  <c r="M370"/>
  <c r="M376"/>
  <c r="M385"/>
  <c r="M391"/>
  <c r="M400"/>
  <c r="M406"/>
  <c r="M412"/>
  <c r="M421"/>
  <c r="M427"/>
  <c r="M431"/>
  <c r="M435"/>
  <c r="M442"/>
  <c r="M449"/>
  <c r="M459"/>
  <c r="M468"/>
  <c r="M475"/>
  <c r="M487"/>
  <c r="M495"/>
  <c r="M504"/>
  <c r="M509"/>
  <c r="M515"/>
  <c r="M523"/>
  <c r="M528"/>
  <c r="M532"/>
  <c r="M64"/>
  <c r="M66"/>
  <c r="M78"/>
  <c r="M71"/>
  <c r="M73"/>
  <c r="M63"/>
  <c r="M62"/>
  <c r="M60"/>
  <c r="M61"/>
  <c r="M38"/>
  <c r="M39"/>
  <c r="M41"/>
  <c r="M42"/>
  <c r="M57"/>
  <c r="M59"/>
  <c r="M48"/>
  <c r="M54"/>
  <c r="M56"/>
  <c r="M58"/>
  <c r="M49"/>
  <c r="M51"/>
  <c r="M47"/>
  <c r="M55"/>
  <c r="M50"/>
  <c r="M53"/>
  <c r="M52"/>
  <c r="M44"/>
  <c r="M46"/>
  <c r="M45"/>
  <c r="M43"/>
  <c r="N12"/>
  <c r="N11"/>
</calcChain>
</file>

<file path=xl/sharedStrings.xml><?xml version="1.0" encoding="utf-8"?>
<sst xmlns="http://schemas.openxmlformats.org/spreadsheetml/2006/main" count="191" uniqueCount="148">
  <si>
    <t>amps</t>
  </si>
  <si>
    <t>Effic</t>
  </si>
  <si>
    <t>%</t>
  </si>
  <si>
    <t>ft/s</t>
  </si>
  <si>
    <r>
      <t>ft lb</t>
    </r>
    <r>
      <rPr>
        <vertAlign val="subscript"/>
        <sz val="10"/>
        <rFont val="Arial"/>
        <family val="2"/>
      </rPr>
      <t>f</t>
    </r>
  </si>
  <si>
    <r>
      <t>s</t>
    </r>
    <r>
      <rPr>
        <vertAlign val="superscript"/>
        <sz val="10"/>
        <rFont val="Arial"/>
        <family val="2"/>
      </rPr>
      <t>-1</t>
    </r>
  </si>
  <si>
    <t>m</t>
  </si>
  <si>
    <t>Robot Gross Mass</t>
  </si>
  <si>
    <r>
      <t>lb</t>
    </r>
    <r>
      <rPr>
        <vertAlign val="subscript"/>
        <sz val="10"/>
        <rFont val="Arial"/>
        <family val="2"/>
      </rPr>
      <t>m</t>
    </r>
  </si>
  <si>
    <r>
      <t>r</t>
    </r>
    <r>
      <rPr>
        <vertAlign val="subscript"/>
        <sz val="10"/>
        <rFont val="Arial"/>
        <family val="2"/>
      </rPr>
      <t>w</t>
    </r>
  </si>
  <si>
    <t>ft</t>
  </si>
  <si>
    <t>Wheel Radius</t>
  </si>
  <si>
    <t>n</t>
  </si>
  <si>
    <r>
      <t>n</t>
    </r>
    <r>
      <rPr>
        <vertAlign val="subscript"/>
        <sz val="10"/>
        <rFont val="Arial"/>
        <family val="2"/>
      </rPr>
      <t>MU</t>
    </r>
  </si>
  <si>
    <t>Motor speed, unloaded</t>
  </si>
  <si>
    <r>
      <t>t</t>
    </r>
    <r>
      <rPr>
        <vertAlign val="subscript"/>
        <sz val="10"/>
        <rFont val="Arial"/>
        <family val="2"/>
      </rPr>
      <t>MS</t>
    </r>
  </si>
  <si>
    <t>Motor torque, stalled</t>
  </si>
  <si>
    <t>t</t>
  </si>
  <si>
    <t>s</t>
  </si>
  <si>
    <t>v</t>
  </si>
  <si>
    <t>dv/dt</t>
  </si>
  <si>
    <t>G</t>
  </si>
  <si>
    <t>: 1</t>
  </si>
  <si>
    <t>Gear Reduction Ratio (motor to wheel)</t>
  </si>
  <si>
    <t>x</t>
  </si>
  <si>
    <t>time step</t>
  </si>
  <si>
    <r>
      <t>D</t>
    </r>
    <r>
      <rPr>
        <sz val="10"/>
        <rFont val="Arial"/>
        <family val="2"/>
      </rPr>
      <t>t</t>
    </r>
  </si>
  <si>
    <r>
      <t>ft/s</t>
    </r>
    <r>
      <rPr>
        <b/>
        <i/>
        <vertAlign val="superscript"/>
        <sz val="10"/>
        <rFont val="Arial"/>
        <family val="2"/>
      </rPr>
      <t>2</t>
    </r>
  </si>
  <si>
    <t>x (ft)</t>
  </si>
  <si>
    <t>t (s)</t>
  </si>
  <si>
    <r>
      <t>m</t>
    </r>
    <r>
      <rPr>
        <vertAlign val="subscript"/>
        <sz val="10"/>
        <rFont val="Arial"/>
        <family val="2"/>
      </rPr>
      <t>s</t>
    </r>
  </si>
  <si>
    <r>
      <t>m</t>
    </r>
    <r>
      <rPr>
        <vertAlign val="subscript"/>
        <sz val="10"/>
        <rFont val="Arial"/>
        <family val="2"/>
      </rPr>
      <t>k</t>
    </r>
  </si>
  <si>
    <t>motor</t>
  </si>
  <si>
    <r>
      <t>n</t>
    </r>
    <r>
      <rPr>
        <vertAlign val="subscript"/>
        <sz val="10"/>
        <rFont val="Arial"/>
        <family val="2"/>
      </rPr>
      <t>M</t>
    </r>
  </si>
  <si>
    <r>
      <t>t</t>
    </r>
    <r>
      <rPr>
        <vertAlign val="subscript"/>
        <sz val="10"/>
        <rFont val="Arial"/>
        <family val="2"/>
      </rPr>
      <t>M</t>
    </r>
  </si>
  <si>
    <t>rev/s</t>
  </si>
  <si>
    <t>A</t>
  </si>
  <si>
    <r>
      <t>F</t>
    </r>
    <r>
      <rPr>
        <vertAlign val="subscript"/>
        <sz val="10"/>
        <rFont val="Arial"/>
        <family val="2"/>
      </rPr>
      <t>Fs</t>
    </r>
    <r>
      <rPr>
        <sz val="10"/>
        <rFont val="Arial"/>
        <family val="2"/>
      </rPr>
      <t xml:space="preserve"> =</t>
    </r>
  </si>
  <si>
    <r>
      <t>F</t>
    </r>
    <r>
      <rPr>
        <vertAlign val="subscript"/>
        <sz val="10"/>
        <rFont val="Arial"/>
        <family val="2"/>
      </rPr>
      <t>Fk</t>
    </r>
    <r>
      <rPr>
        <sz val="10"/>
        <rFont val="Arial"/>
        <family val="2"/>
      </rPr>
      <t xml:space="preserve"> =</t>
    </r>
  </si>
  <si>
    <r>
      <t>lb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</si>
  <si>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r>
      <t>g</t>
    </r>
    <r>
      <rPr>
        <vertAlign val="subscript"/>
        <sz val="10"/>
        <rFont val="Arial"/>
        <family val="2"/>
      </rPr>
      <t>c</t>
    </r>
  </si>
  <si>
    <r>
      <t>lb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ft/lb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s</t>
    </r>
    <r>
      <rPr>
        <vertAlign val="superscript"/>
        <sz val="10"/>
        <rFont val="Arial"/>
        <family val="2"/>
      </rPr>
      <t>2</t>
    </r>
  </si>
  <si>
    <t>gravitational conversion factor</t>
  </si>
  <si>
    <t>wheel</t>
  </si>
  <si>
    <r>
      <t>n</t>
    </r>
    <r>
      <rPr>
        <vertAlign val="subscript"/>
        <sz val="10"/>
        <rFont val="Arial"/>
        <family val="2"/>
      </rPr>
      <t>W</t>
    </r>
  </si>
  <si>
    <r>
      <t>t</t>
    </r>
    <r>
      <rPr>
        <vertAlign val="subscript"/>
        <sz val="10"/>
        <rFont val="Arial"/>
        <family val="2"/>
      </rPr>
      <t>W</t>
    </r>
  </si>
  <si>
    <t>slip</t>
  </si>
  <si>
    <r>
      <t>lb</t>
    </r>
    <r>
      <rPr>
        <vertAlign val="subscript"/>
        <sz val="10"/>
        <rFont val="Arial"/>
        <family val="2"/>
      </rPr>
      <t>f</t>
    </r>
  </si>
  <si>
    <r>
      <t>F</t>
    </r>
    <r>
      <rPr>
        <vertAlign val="subscript"/>
        <sz val="10"/>
        <rFont val="Arial"/>
        <family val="2"/>
      </rPr>
      <t>d</t>
    </r>
    <r>
      <rPr>
        <i/>
        <sz val="10"/>
        <rFont val="Arial"/>
        <family val="2"/>
      </rPr>
      <t xml:space="preserve"> [f(v)]</t>
    </r>
  </si>
  <si>
    <t>nonslip</t>
  </si>
  <si>
    <t>current</t>
  </si>
  <si>
    <t>travel time to</t>
  </si>
  <si>
    <t>Drivetrain Model</t>
  </si>
  <si>
    <t>simulates acceleration from hard start</t>
  </si>
  <si>
    <t>assumes all wheels are driven</t>
  </si>
  <si>
    <t>Downingtown Area High Schools</t>
  </si>
  <si>
    <t>Clem McKown</t>
  </si>
  <si>
    <t>Team 1640 - Sab-BOT-age</t>
  </si>
  <si>
    <r>
      <t>I</t>
    </r>
    <r>
      <rPr>
        <vertAlign val="subscript"/>
        <sz val="10"/>
        <rFont val="Arial"/>
        <family val="2"/>
      </rPr>
      <t>U</t>
    </r>
  </si>
  <si>
    <r>
      <t>I</t>
    </r>
    <r>
      <rPr>
        <vertAlign val="subscript"/>
        <sz val="10"/>
        <rFont val="Arial"/>
        <family val="2"/>
      </rPr>
      <t>S</t>
    </r>
  </si>
  <si>
    <t>unloaded motor current</t>
  </si>
  <si>
    <t>stalled motor current</t>
  </si>
  <si>
    <r>
      <t>t</t>
    </r>
    <r>
      <rPr>
        <vertAlign val="subscript"/>
        <sz val="10"/>
        <rFont val="Arial"/>
        <family val="2"/>
      </rPr>
      <t>ML</t>
    </r>
  </si>
  <si>
    <t>T</t>
  </si>
  <si>
    <t>L</t>
  </si>
  <si>
    <t>Coefficient of friction - static</t>
  </si>
  <si>
    <t>Coefficient of friction - kinetic</t>
  </si>
  <si>
    <r>
      <t>Torque ft lb</t>
    </r>
    <r>
      <rPr>
        <vertAlign val="subscript"/>
        <sz val="10"/>
        <rFont val="Arial"/>
        <family val="2"/>
      </rPr>
      <t>f</t>
    </r>
  </si>
  <si>
    <t>CIM</t>
  </si>
  <si>
    <t>MiniCIM</t>
  </si>
  <si>
    <t>Current (Amps)</t>
  </si>
  <si>
    <t>Victor Central Schools</t>
  </si>
  <si>
    <t>Gene Petilli</t>
  </si>
  <si>
    <t>Speed (RPS)</t>
  </si>
  <si>
    <t>Power (Watts)</t>
  </si>
  <si>
    <t>max power</t>
  </si>
  <si>
    <t xml:space="preserve">Number of </t>
  </si>
  <si>
    <t>CIMs</t>
  </si>
  <si>
    <t>MiniCIMs</t>
  </si>
  <si>
    <r>
      <t>Mass</t>
    </r>
    <r>
      <rPr>
        <vertAlign val="subscript"/>
        <sz val="10"/>
        <rFont val="Arial"/>
        <family val="2"/>
      </rPr>
      <t>motors</t>
    </r>
    <r>
      <rPr>
        <sz val="10"/>
        <rFont val="Arial"/>
        <family val="2"/>
      </rPr>
      <t xml:space="preserve"> =</t>
    </r>
  </si>
  <si>
    <r>
      <t>j</t>
    </r>
    <r>
      <rPr>
        <vertAlign val="subscript"/>
        <sz val="10"/>
        <rFont val="Arial"/>
        <family val="2"/>
      </rPr>
      <t>toe</t>
    </r>
  </si>
  <si>
    <t>deg</t>
  </si>
  <si>
    <t>Toe-in angle</t>
  </si>
  <si>
    <r>
      <t>ft/s</t>
    </r>
    <r>
      <rPr>
        <vertAlign val="superscript"/>
        <sz val="9"/>
        <rFont val="Arial"/>
        <family val="2"/>
      </rPr>
      <t>2</t>
    </r>
  </si>
  <si>
    <t>FPS</t>
  </si>
  <si>
    <r>
      <t xml:space="preserve">slip </t>
    </r>
    <r>
      <rPr>
        <sz val="10"/>
        <color theme="0" tint="-0.249977111117893"/>
        <rFont val="Symbol"/>
        <family val="1"/>
        <charset val="2"/>
      </rPr>
      <t>D</t>
    </r>
    <r>
      <rPr>
        <sz val="10"/>
        <color theme="0" tint="-0.249977111117893"/>
        <rFont val="Arial"/>
        <family val="2"/>
      </rPr>
      <t>v</t>
    </r>
  </si>
  <si>
    <r>
      <t>n</t>
    </r>
    <r>
      <rPr>
        <b/>
        <vertAlign val="subscript"/>
        <sz val="12"/>
        <color rgb="FFFF0000"/>
        <rFont val="Arial"/>
        <family val="2"/>
      </rPr>
      <t xml:space="preserve">final </t>
    </r>
    <r>
      <rPr>
        <b/>
        <sz val="12"/>
        <color rgb="FFFF0000"/>
        <rFont val="Arial"/>
        <family val="2"/>
      </rPr>
      <t>=</t>
    </r>
  </si>
  <si>
    <t>Ziegler-Nichols</t>
  </si>
  <si>
    <t>FOPDT,ISTE</t>
  </si>
  <si>
    <t>FOIPDT</t>
  </si>
  <si>
    <t>ISTE = Integrated Square * Time Error</t>
  </si>
  <si>
    <t>Ziegler-Nichols delay time</t>
  </si>
  <si>
    <t>Modified by FRC 1559 DevilTech</t>
  </si>
  <si>
    <t>FOPDT = First Order plus Dead Time</t>
  </si>
  <si>
    <t>FOIPDT=First Order Integrator plus Dead Time</t>
  </si>
  <si>
    <t>AWG</t>
  </si>
  <si>
    <t>Diam. (mils)</t>
  </si>
  <si>
    <t>Circular mils</t>
  </si>
  <si>
    <t>Ohms/1000ft</t>
  </si>
  <si>
    <t>Current Carrying</t>
  </si>
  <si>
    <t>Fusing Current</t>
  </si>
  <si>
    <t>Feet per Pound</t>
  </si>
  <si>
    <t>Aluminum wire has a conductivity of approximately 61% of copper, so an aluminum wire has almost the same resistance as a copper wire 2 AWG smaller. (Which has 62.9% of the area.)</t>
  </si>
  <si>
    <t>RPS</t>
  </si>
  <si>
    <t>Ziegler-Nichols ramp time</t>
  </si>
  <si>
    <t>RPM</t>
  </si>
  <si>
    <t>setpoint</t>
  </si>
  <si>
    <r>
      <t>K</t>
    </r>
    <r>
      <rPr>
        <b/>
        <vertAlign val="subscript"/>
        <sz val="9"/>
        <color rgb="FF0070C0"/>
        <rFont val="Arial"/>
        <family val="2"/>
      </rPr>
      <t>p</t>
    </r>
  </si>
  <si>
    <r>
      <t>T</t>
    </r>
    <r>
      <rPr>
        <b/>
        <vertAlign val="subscript"/>
        <sz val="9"/>
        <color rgb="FF0070C0"/>
        <rFont val="Arial"/>
        <family val="2"/>
      </rPr>
      <t>i</t>
    </r>
    <r>
      <rPr>
        <b/>
        <sz val="9"/>
        <color rgb="FF0070C0"/>
        <rFont val="Arial"/>
        <family val="2"/>
      </rPr>
      <t>=K</t>
    </r>
    <r>
      <rPr>
        <b/>
        <vertAlign val="subscript"/>
        <sz val="9"/>
        <color rgb="FF0070C0"/>
        <rFont val="Arial"/>
        <family val="2"/>
      </rPr>
      <t>p</t>
    </r>
    <r>
      <rPr>
        <b/>
        <sz val="9"/>
        <color rgb="FF0070C0"/>
        <rFont val="Arial"/>
        <family val="2"/>
      </rPr>
      <t>/K</t>
    </r>
    <r>
      <rPr>
        <b/>
        <vertAlign val="subscript"/>
        <sz val="9"/>
        <color rgb="FF0070C0"/>
        <rFont val="Arial"/>
        <family val="2"/>
      </rPr>
      <t>i</t>
    </r>
  </si>
  <si>
    <r>
      <t>T</t>
    </r>
    <r>
      <rPr>
        <b/>
        <vertAlign val="subscript"/>
        <sz val="9"/>
        <color rgb="FF0070C0"/>
        <rFont val="Arial"/>
        <family val="2"/>
      </rPr>
      <t>d</t>
    </r>
    <r>
      <rPr>
        <b/>
        <sz val="9"/>
        <color rgb="FF0070C0"/>
        <rFont val="Arial"/>
        <family val="2"/>
      </rPr>
      <t>=K</t>
    </r>
    <r>
      <rPr>
        <b/>
        <vertAlign val="subscript"/>
        <sz val="9"/>
        <color rgb="FF0070C0"/>
        <rFont val="Arial"/>
        <family val="2"/>
      </rPr>
      <t>d</t>
    </r>
    <r>
      <rPr>
        <b/>
        <sz val="9"/>
        <color rgb="FF0070C0"/>
        <rFont val="Arial"/>
        <family val="2"/>
      </rPr>
      <t>/K</t>
    </r>
    <r>
      <rPr>
        <b/>
        <vertAlign val="subscript"/>
        <sz val="9"/>
        <color rgb="FF0070C0"/>
        <rFont val="Arial"/>
        <family val="2"/>
      </rPr>
      <t>p</t>
    </r>
  </si>
  <si>
    <r>
      <t>K</t>
    </r>
    <r>
      <rPr>
        <b/>
        <vertAlign val="subscript"/>
        <sz val="9"/>
        <color rgb="FF0070C0"/>
        <rFont val="Arial"/>
        <family val="2"/>
      </rPr>
      <t>i</t>
    </r>
  </si>
  <si>
    <r>
      <t>K</t>
    </r>
    <r>
      <rPr>
        <b/>
        <vertAlign val="subscript"/>
        <sz val="9"/>
        <color rgb="FF0070C0"/>
        <rFont val="Arial"/>
        <family val="2"/>
      </rPr>
      <t>d</t>
    </r>
  </si>
  <si>
    <r>
      <t>K</t>
    </r>
    <r>
      <rPr>
        <b/>
        <vertAlign val="subscript"/>
        <sz val="9"/>
        <color rgb="FF0070C0"/>
        <rFont val="Arial"/>
        <family val="2"/>
      </rPr>
      <t xml:space="preserve">p </t>
    </r>
    <r>
      <rPr>
        <b/>
        <sz val="9"/>
        <color rgb="FF0070C0"/>
        <rFont val="Arial"/>
        <family val="2"/>
      </rPr>
      <t>(I</t>
    </r>
    <r>
      <rPr>
        <b/>
        <vertAlign val="subscript"/>
        <sz val="9"/>
        <color rgb="FF0070C0"/>
        <rFont val="Arial"/>
        <family val="2"/>
      </rPr>
      <t>jag</t>
    </r>
    <r>
      <rPr>
        <b/>
        <sz val="9"/>
        <color rgb="FF0070C0"/>
        <rFont val="Arial"/>
        <family val="2"/>
      </rPr>
      <t>)</t>
    </r>
  </si>
  <si>
    <r>
      <t>K</t>
    </r>
    <r>
      <rPr>
        <b/>
        <vertAlign val="subscript"/>
        <sz val="9"/>
        <color rgb="FF0070C0"/>
        <rFont val="Arial"/>
        <family val="2"/>
      </rPr>
      <t xml:space="preserve">d </t>
    </r>
    <r>
      <rPr>
        <b/>
        <sz val="9"/>
        <color rgb="FF0070C0"/>
        <rFont val="Arial"/>
        <family val="2"/>
      </rPr>
      <t>(P</t>
    </r>
    <r>
      <rPr>
        <b/>
        <vertAlign val="subscript"/>
        <sz val="9"/>
        <color rgb="FF0070C0"/>
        <rFont val="Arial"/>
        <family val="2"/>
      </rPr>
      <t>jag</t>
    </r>
    <r>
      <rPr>
        <b/>
        <sz val="9"/>
        <color rgb="FF0070C0"/>
        <rFont val="Arial"/>
        <family val="2"/>
      </rPr>
      <t>)</t>
    </r>
  </si>
  <si>
    <t>Wheel RPM</t>
  </si>
  <si>
    <t>IPS</t>
  </si>
  <si>
    <r>
      <t>n</t>
    </r>
    <r>
      <rPr>
        <vertAlign val="subscript"/>
        <sz val="10"/>
        <rFont val="Arial"/>
        <family val="2"/>
      </rPr>
      <t xml:space="preserve">wheel </t>
    </r>
    <r>
      <rPr>
        <sz val="10"/>
        <rFont val="Arial"/>
        <family val="2"/>
      </rPr>
      <t>=</t>
    </r>
  </si>
  <si>
    <t>ft/sec</t>
  </si>
  <si>
    <t>wheel base</t>
  </si>
  <si>
    <t>track width</t>
  </si>
  <si>
    <t>radius</t>
  </si>
  <si>
    <t>in</t>
  </si>
  <si>
    <t>circum</t>
  </si>
  <si>
    <t>LSB/deg</t>
  </si>
  <si>
    <t>gyro</t>
  </si>
  <si>
    <t>LSB</t>
  </si>
  <si>
    <t>rad/s</t>
  </si>
  <si>
    <t>Compass</t>
  </si>
  <si>
    <t>Gyro (deg/sec)</t>
  </si>
  <si>
    <t>Gyro (deg/s)</t>
  </si>
  <si>
    <t>velocity</t>
  </si>
  <si>
    <t>deg/s</t>
  </si>
  <si>
    <t>g</t>
  </si>
  <si>
    <t>Ped. (In/rev)</t>
  </si>
  <si>
    <r>
      <t>in/s</t>
    </r>
    <r>
      <rPr>
        <vertAlign val="superscript"/>
        <sz val="8"/>
        <color theme="3" tint="0.59999389629810485"/>
        <rFont val="Arial"/>
        <family val="2"/>
      </rPr>
      <t>2</t>
    </r>
  </si>
  <si>
    <t>in/s</t>
  </si>
  <si>
    <t>rad</t>
  </si>
  <si>
    <t>max val</t>
  </si>
  <si>
    <t>sensor</t>
  </si>
  <si>
    <t>Spin rad/s</t>
  </si>
  <si>
    <r>
      <t>Accel in/s</t>
    </r>
    <r>
      <rPr>
        <i/>
        <vertAlign val="superscript"/>
        <sz val="8"/>
        <color rgb="FF0070C0"/>
        <rFont val="Arial"/>
        <family val="2"/>
      </rPr>
      <t>2</t>
    </r>
  </si>
  <si>
    <t>Linear in/s</t>
  </si>
  <si>
    <t>Angle rad</t>
  </si>
  <si>
    <r>
      <t xml:space="preserve">Accel </t>
    </r>
    <r>
      <rPr>
        <sz val="7"/>
        <color theme="3" tint="0.59999389629810485"/>
        <rFont val="Arial"/>
        <family val="2"/>
      </rPr>
      <t>(g)</t>
    </r>
  </si>
  <si>
    <t>Compass (rad)</t>
  </si>
  <si>
    <r>
      <t>Motor toque loss (~ 1-0.95</t>
    </r>
    <r>
      <rPr>
        <vertAlign val="superscript"/>
        <sz val="10"/>
        <rFont val="Arial"/>
        <family val="2"/>
      </rPr>
      <t>stages+1</t>
    </r>
    <r>
      <rPr>
        <sz val="10"/>
        <rFont val="Arial"/>
        <family val="2"/>
      </rPr>
      <t>)</t>
    </r>
  </si>
  <si>
    <r>
      <t>ft/s</t>
    </r>
    <r>
      <rPr>
        <vertAlign val="superscript"/>
        <sz val="9"/>
        <color rgb="FFFF0000"/>
        <rFont val="Arial"/>
        <family val="2"/>
      </rPr>
      <t>2</t>
    </r>
  </si>
  <si>
    <t>Accel=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</si>
</sst>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2">
    <font>
      <sz val="10"/>
      <name val="Arial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2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sz val="9"/>
      <name val="Arial"/>
      <family val="2"/>
    </font>
    <font>
      <b/>
      <i/>
      <sz val="10"/>
      <color rgb="FF0070C0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</font>
    <font>
      <vertAlign val="superscript"/>
      <sz val="9"/>
      <name val="Arial"/>
      <family val="2"/>
    </font>
    <font>
      <sz val="9"/>
      <color theme="0" tint="-0.499984740745262"/>
      <name val="Arial"/>
      <family val="2"/>
    </font>
    <font>
      <sz val="8"/>
      <color theme="0" tint="-0.49998474074526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FF0000"/>
      <name val="Symbol"/>
      <family val="1"/>
      <charset val="2"/>
    </font>
    <font>
      <b/>
      <vertAlign val="subscript"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sz val="10"/>
      <color theme="0" tint="-0.249977111117893"/>
      <name val="Symbol"/>
      <family val="1"/>
      <charset val="2"/>
    </font>
    <font>
      <b/>
      <sz val="12"/>
      <color rgb="FFFF0000"/>
      <name val="Arial"/>
      <family val="2"/>
    </font>
    <font>
      <i/>
      <sz val="8"/>
      <color rgb="FF0070C0"/>
      <name val="Arial"/>
      <family val="2"/>
    </font>
    <font>
      <sz val="16"/>
      <name val="Arial"/>
      <family val="2"/>
    </font>
    <font>
      <sz val="7"/>
      <color theme="0" tint="-0.34998626667073579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b/>
      <sz val="9"/>
      <color rgb="FF0070C0"/>
      <name val="Arial"/>
      <family val="2"/>
    </font>
    <font>
      <b/>
      <vertAlign val="subscript"/>
      <sz val="9"/>
      <color rgb="FF0070C0"/>
      <name val="Arial"/>
      <family val="2"/>
    </font>
    <font>
      <b/>
      <i/>
      <sz val="10"/>
      <color rgb="FFFF0000"/>
      <name val="Arial"/>
      <family val="2"/>
    </font>
    <font>
      <i/>
      <sz val="8"/>
      <color theme="3" tint="0.59999389629810485"/>
      <name val="Arial"/>
      <family val="2"/>
    </font>
    <font>
      <i/>
      <sz val="10"/>
      <color theme="3" tint="0.59999389629810485"/>
      <name val="Arial"/>
      <family val="2"/>
    </font>
    <font>
      <sz val="10"/>
      <color theme="3" tint="0.59999389629810485"/>
      <name val="Arial"/>
      <family val="2"/>
    </font>
    <font>
      <sz val="8"/>
      <color theme="3" tint="0.59999389629810485"/>
      <name val="Arial"/>
      <family val="2"/>
    </font>
    <font>
      <sz val="9"/>
      <color theme="3" tint="0.59999389629810485"/>
      <name val="Arial"/>
      <family val="2"/>
    </font>
    <font>
      <vertAlign val="superscript"/>
      <sz val="8"/>
      <color theme="3" tint="0.59999389629810485"/>
      <name val="Arial"/>
      <family val="2"/>
    </font>
    <font>
      <i/>
      <u/>
      <sz val="8"/>
      <color theme="3" tint="0.59999389629810485"/>
      <name val="Arial"/>
      <family val="2"/>
    </font>
    <font>
      <sz val="7"/>
      <color theme="3" tint="0.59999389629810485"/>
      <name val="Arial"/>
      <family val="2"/>
    </font>
    <font>
      <i/>
      <vertAlign val="superscript"/>
      <sz val="8"/>
      <color rgb="FF0070C0"/>
      <name val="Arial"/>
      <family val="2"/>
    </font>
    <font>
      <b/>
      <sz val="10"/>
      <name val="Arial"/>
      <family val="2"/>
    </font>
    <font>
      <sz val="8"/>
      <color theme="0" tint="-0.34998626667073579"/>
      <name val="Arial"/>
      <family val="2"/>
    </font>
    <font>
      <vertAlign val="superscript"/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ashDotDot">
        <color auto="1"/>
      </top>
      <bottom style="dashDotDot">
        <color auto="1"/>
      </bottom>
      <diagonal/>
    </border>
    <border>
      <left style="medium">
        <color auto="1"/>
      </left>
      <right style="medium">
        <color auto="1"/>
      </right>
      <top style="dashDotDot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0" fillId="2" borderId="0" xfId="0" quotePrefix="1" applyFill="1"/>
    <xf numFmtId="2" fontId="0" fillId="2" borderId="0" xfId="0" applyNumberFormat="1" applyFill="1"/>
    <xf numFmtId="9" fontId="0" fillId="2" borderId="0" xfId="0" applyNumberFormat="1" applyFill="1" applyAlignment="1">
      <alignment horizontal="center"/>
    </xf>
    <xf numFmtId="9" fontId="0" fillId="2" borderId="0" xfId="0" quotePrefix="1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0" fontId="3" fillId="2" borderId="0" xfId="0" applyFont="1" applyFill="1"/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0" xfId="0" applyFill="1" applyAlignment="1">
      <alignment horizontal="right"/>
    </xf>
    <xf numFmtId="165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Continuous"/>
    </xf>
    <xf numFmtId="0" fontId="4" fillId="4" borderId="9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9" fillId="2" borderId="0" xfId="0" applyNumberFormat="1" applyFont="1" applyFill="1"/>
    <xf numFmtId="165" fontId="0" fillId="0" borderId="0" xfId="0" applyNumberFormat="1"/>
    <xf numFmtId="0" fontId="7" fillId="2" borderId="0" xfId="0" applyFont="1" applyFill="1"/>
    <xf numFmtId="0" fontId="12" fillId="2" borderId="0" xfId="0" applyFont="1" applyFill="1"/>
    <xf numFmtId="0" fontId="14" fillId="2" borderId="0" xfId="0" applyFont="1" applyFill="1" applyAlignment="1">
      <alignment horizontal="right"/>
    </xf>
    <xf numFmtId="0" fontId="7" fillId="3" borderId="0" xfId="0" applyFont="1" applyFill="1"/>
    <xf numFmtId="165" fontId="0" fillId="3" borderId="0" xfId="0" applyNumberFormat="1" applyFill="1"/>
    <xf numFmtId="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3" borderId="14" xfId="0" applyFill="1" applyBorder="1" applyAlignment="1">
      <alignment horizontal="center"/>
    </xf>
    <xf numFmtId="165" fontId="0" fillId="4" borderId="14" xfId="0" applyNumberFormat="1" applyFill="1" applyBorder="1" applyAlignment="1">
      <alignment horizontal="center"/>
    </xf>
    <xf numFmtId="0" fontId="10" fillId="2" borderId="0" xfId="0" applyFont="1" applyFill="1"/>
    <xf numFmtId="164" fontId="9" fillId="2" borderId="0" xfId="0" applyNumberFormat="1" applyFont="1" applyFill="1"/>
    <xf numFmtId="1" fontId="9" fillId="2" borderId="0" xfId="0" applyNumberFormat="1" applyFont="1" applyFill="1"/>
    <xf numFmtId="0" fontId="0" fillId="3" borderId="15" xfId="0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0" fontId="0" fillId="2" borderId="0" xfId="0" applyFill="1" applyAlignment="1"/>
    <xf numFmtId="0" fontId="7" fillId="2" borderId="0" xfId="0" applyFont="1" applyFill="1" applyProtection="1">
      <protection locked="0" hidden="1"/>
    </xf>
    <xf numFmtId="0" fontId="7" fillId="2" borderId="0" xfId="0" applyFont="1" applyFill="1" applyAlignment="1">
      <alignment horizontal="right"/>
    </xf>
    <xf numFmtId="1" fontId="0" fillId="3" borderId="0" xfId="0" applyNumberFormat="1" applyFill="1"/>
    <xf numFmtId="0" fontId="11" fillId="2" borderId="0" xfId="0" applyFont="1" applyFill="1"/>
    <xf numFmtId="14" fontId="13" fillId="2" borderId="0" xfId="0" applyNumberFormat="1" applyFont="1" applyFill="1" applyAlignment="1">
      <alignment horizontal="left"/>
    </xf>
    <xf numFmtId="14" fontId="17" fillId="2" borderId="0" xfId="0" applyNumberFormat="1" applyFont="1" applyFill="1" applyAlignment="1">
      <alignment horizontal="left"/>
    </xf>
    <xf numFmtId="0" fontId="16" fillId="2" borderId="0" xfId="0" applyFont="1" applyFill="1"/>
    <xf numFmtId="165" fontId="8" fillId="2" borderId="0" xfId="0" applyNumberFormat="1" applyFont="1" applyFill="1"/>
    <xf numFmtId="165" fontId="9" fillId="2" borderId="0" xfId="0" applyNumberFormat="1" applyFont="1" applyFill="1"/>
    <xf numFmtId="0" fontId="9" fillId="2" borderId="0" xfId="0" applyFont="1" applyFill="1"/>
    <xf numFmtId="0" fontId="23" fillId="2" borderId="0" xfId="0" applyFont="1" applyFill="1"/>
    <xf numFmtId="165" fontId="23" fillId="2" borderId="0" xfId="0" applyNumberFormat="1" applyFont="1" applyFill="1"/>
    <xf numFmtId="165" fontId="23" fillId="0" borderId="0" xfId="0" applyNumberFormat="1" applyFont="1"/>
    <xf numFmtId="165" fontId="24" fillId="2" borderId="0" xfId="0" applyNumberFormat="1" applyFont="1" applyFill="1"/>
    <xf numFmtId="0" fontId="23" fillId="2" borderId="0" xfId="0" applyFont="1" applyFill="1" applyAlignment="1">
      <alignment horizontal="center"/>
    </xf>
    <xf numFmtId="165" fontId="7" fillId="3" borderId="0" xfId="0" applyNumberFormat="1" applyFont="1" applyFill="1"/>
    <xf numFmtId="0" fontId="29" fillId="2" borderId="0" xfId="0" applyFont="1" applyFill="1"/>
    <xf numFmtId="0" fontId="31" fillId="5" borderId="17" xfId="0" applyFont="1" applyFill="1" applyBorder="1" applyAlignment="1">
      <alignment wrapText="1"/>
    </xf>
    <xf numFmtId="0" fontId="31" fillId="5" borderId="18" xfId="0" applyFont="1" applyFill="1" applyBorder="1" applyAlignment="1">
      <alignment wrapText="1"/>
    </xf>
    <xf numFmtId="0" fontId="31" fillId="5" borderId="19" xfId="0" applyFont="1" applyFill="1" applyBorder="1" applyAlignment="1">
      <alignment wrapText="1"/>
    </xf>
    <xf numFmtId="0" fontId="31" fillId="5" borderId="20" xfId="0" applyFont="1" applyFill="1" applyBorder="1" applyAlignment="1">
      <alignment wrapText="1"/>
    </xf>
    <xf numFmtId="0" fontId="30" fillId="5" borderId="21" xfId="0" applyFont="1" applyFill="1" applyBorder="1" applyAlignment="1">
      <alignment wrapText="1"/>
    </xf>
    <xf numFmtId="0" fontId="30" fillId="5" borderId="22" xfId="0" applyFont="1" applyFill="1" applyBorder="1" applyAlignment="1">
      <alignment wrapText="1"/>
    </xf>
    <xf numFmtId="0" fontId="32" fillId="5" borderId="18" xfId="0" applyFont="1" applyFill="1" applyBorder="1" applyAlignment="1">
      <alignment wrapText="1"/>
    </xf>
    <xf numFmtId="0" fontId="33" fillId="0" borderId="0" xfId="0" applyFont="1"/>
    <xf numFmtId="2" fontId="22" fillId="2" borderId="0" xfId="0" applyNumberFormat="1" applyFont="1" applyFill="1"/>
    <xf numFmtId="165" fontId="27" fillId="2" borderId="27" xfId="0" applyNumberFormat="1" applyFont="1" applyFill="1" applyBorder="1"/>
    <xf numFmtId="165" fontId="34" fillId="2" borderId="26" xfId="0" applyNumberFormat="1" applyFont="1" applyFill="1" applyBorder="1"/>
    <xf numFmtId="165" fontId="34" fillId="2" borderId="27" xfId="0" applyNumberFormat="1" applyFont="1" applyFill="1" applyBorder="1" applyAlignment="1">
      <alignment horizontal="center"/>
    </xf>
    <xf numFmtId="165" fontId="34" fillId="2" borderId="24" xfId="0" applyNumberFormat="1" applyFont="1" applyFill="1" applyBorder="1"/>
    <xf numFmtId="165" fontId="34" fillId="2" borderId="25" xfId="0" applyNumberFormat="1" applyFont="1" applyFill="1" applyBorder="1" applyAlignment="1">
      <alignment horizontal="center"/>
    </xf>
    <xf numFmtId="2" fontId="34" fillId="2" borderId="24" xfId="0" applyNumberFormat="1" applyFont="1" applyFill="1" applyBorder="1"/>
    <xf numFmtId="164" fontId="34" fillId="2" borderId="23" xfId="0" applyNumberFormat="1" applyFont="1" applyFill="1" applyBorder="1"/>
    <xf numFmtId="164" fontId="34" fillId="2" borderId="24" xfId="0" applyNumberFormat="1" applyFont="1" applyFill="1" applyBorder="1"/>
    <xf numFmtId="2" fontId="34" fillId="2" borderId="25" xfId="0" applyNumberFormat="1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165" fontId="35" fillId="2" borderId="29" xfId="0" applyNumberFormat="1" applyFont="1" applyFill="1" applyBorder="1" applyAlignment="1">
      <alignment horizontal="center"/>
    </xf>
    <xf numFmtId="165" fontId="35" fillId="2" borderId="30" xfId="0" applyNumberFormat="1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165" fontId="35" fillId="2" borderId="0" xfId="0" applyNumberFormat="1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1" fontId="9" fillId="2" borderId="0" xfId="0" applyNumberFormat="1" applyFont="1" applyFill="1" applyAlignment="1">
      <alignment horizontal="right"/>
    </xf>
    <xf numFmtId="165" fontId="34" fillId="2" borderId="23" xfId="0" applyNumberFormat="1" applyFont="1" applyFill="1" applyBorder="1"/>
    <xf numFmtId="1" fontId="7" fillId="2" borderId="0" xfId="0" applyNumberFormat="1" applyFont="1" applyFill="1"/>
    <xf numFmtId="2" fontId="7" fillId="2" borderId="0" xfId="0" applyNumberFormat="1" applyFont="1" applyFill="1"/>
    <xf numFmtId="0" fontId="37" fillId="2" borderId="0" xfId="0" applyFont="1" applyFill="1"/>
    <xf numFmtId="2" fontId="39" fillId="2" borderId="0" xfId="0" applyNumberFormat="1" applyFont="1" applyFill="1" applyBorder="1"/>
    <xf numFmtId="2" fontId="39" fillId="2" borderId="16" xfId="0" applyNumberFormat="1" applyFont="1" applyFill="1" applyBorder="1" applyAlignment="1">
      <alignment horizontal="center"/>
    </xf>
    <xf numFmtId="0" fontId="40" fillId="2" borderId="0" xfId="0" applyFont="1" applyFill="1"/>
    <xf numFmtId="165" fontId="40" fillId="2" borderId="2" xfId="0" applyNumberFormat="1" applyFont="1" applyFill="1" applyBorder="1"/>
    <xf numFmtId="165" fontId="40" fillId="2" borderId="2" xfId="0" applyNumberFormat="1" applyFont="1" applyFill="1" applyBorder="1" applyAlignment="1">
      <alignment horizontal="center"/>
    </xf>
    <xf numFmtId="0" fontId="41" fillId="2" borderId="0" xfId="0" applyFont="1" applyFill="1"/>
    <xf numFmtId="0" fontId="7" fillId="0" borderId="0" xfId="0" applyFont="1"/>
    <xf numFmtId="2" fontId="0" fillId="0" borderId="0" xfId="0" applyNumberFormat="1"/>
    <xf numFmtId="1" fontId="0" fillId="0" borderId="0" xfId="0" applyNumberFormat="1"/>
    <xf numFmtId="165" fontId="42" fillId="2" borderId="2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" fontId="41" fillId="2" borderId="0" xfId="0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2" fontId="41" fillId="2" borderId="0" xfId="0" applyNumberFormat="1" applyFont="1" applyFill="1" applyAlignment="1">
      <alignment vertical="center"/>
    </xf>
    <xf numFmtId="165" fontId="44" fillId="2" borderId="0" xfId="0" applyNumberFormat="1" applyFont="1" applyFill="1" applyBorder="1" applyAlignment="1">
      <alignment vertical="center"/>
    </xf>
    <xf numFmtId="165" fontId="44" fillId="2" borderId="0" xfId="0" applyNumberFormat="1" applyFont="1" applyFill="1" applyAlignment="1">
      <alignment horizontal="right" vertical="center"/>
    </xf>
    <xf numFmtId="165" fontId="41" fillId="2" borderId="0" xfId="0" applyNumberFormat="1" applyFont="1" applyFill="1" applyBorder="1" applyAlignment="1">
      <alignment vertical="center"/>
    </xf>
    <xf numFmtId="0" fontId="35" fillId="2" borderId="31" xfId="0" applyFont="1" applyFill="1" applyBorder="1" applyAlignment="1">
      <alignment horizontal="center"/>
    </xf>
    <xf numFmtId="165" fontId="35" fillId="2" borderId="32" xfId="0" applyNumberFormat="1" applyFont="1" applyFill="1" applyBorder="1" applyAlignment="1">
      <alignment horizontal="center"/>
    </xf>
    <xf numFmtId="0" fontId="35" fillId="2" borderId="33" xfId="0" applyFont="1" applyFill="1" applyBorder="1" applyAlignment="1">
      <alignment horizontal="center"/>
    </xf>
    <xf numFmtId="165" fontId="27" fillId="2" borderId="35" xfId="0" applyNumberFormat="1" applyFont="1" applyFill="1" applyBorder="1"/>
    <xf numFmtId="165" fontId="12" fillId="2" borderId="34" xfId="0" applyNumberFormat="1" applyFont="1" applyFill="1" applyBorder="1"/>
    <xf numFmtId="165" fontId="34" fillId="2" borderId="36" xfId="0" applyNumberFormat="1" applyFont="1" applyFill="1" applyBorder="1"/>
    <xf numFmtId="165" fontId="34" fillId="2" borderId="37" xfId="0" applyNumberFormat="1" applyFont="1" applyFill="1" applyBorder="1"/>
    <xf numFmtId="165" fontId="34" fillId="2" borderId="35" xfId="0" applyNumberFormat="1" applyFont="1" applyFill="1" applyBorder="1" applyAlignment="1">
      <alignment horizontal="center"/>
    </xf>
    <xf numFmtId="165" fontId="34" fillId="2" borderId="28" xfId="0" applyNumberFormat="1" applyFont="1" applyFill="1" applyBorder="1"/>
    <xf numFmtId="165" fontId="34" fillId="2" borderId="29" xfId="0" applyNumberFormat="1" applyFont="1" applyFill="1" applyBorder="1"/>
    <xf numFmtId="165" fontId="34" fillId="2" borderId="30" xfId="0" applyNumberFormat="1" applyFont="1" applyFill="1" applyBorder="1" applyAlignment="1">
      <alignment horizontal="center"/>
    </xf>
    <xf numFmtId="165" fontId="38" fillId="2" borderId="12" xfId="0" applyNumberFormat="1" applyFont="1" applyFill="1" applyBorder="1" applyAlignment="1">
      <alignment vertical="center"/>
    </xf>
    <xf numFmtId="165" fontId="27" fillId="2" borderId="25" xfId="0" applyNumberFormat="1" applyFont="1" applyFill="1" applyBorder="1"/>
    <xf numFmtId="165" fontId="14" fillId="2" borderId="36" xfId="0" applyNumberFormat="1" applyFont="1" applyFill="1" applyBorder="1"/>
    <xf numFmtId="165" fontId="14" fillId="2" borderId="27" xfId="0" applyNumberFormat="1" applyFont="1" applyFill="1" applyBorder="1" applyAlignment="1">
      <alignment horizontal="center"/>
    </xf>
    <xf numFmtId="2" fontId="14" fillId="2" borderId="24" xfId="0" applyNumberFormat="1" applyFont="1" applyFill="1" applyBorder="1"/>
    <xf numFmtId="2" fontId="14" fillId="2" borderId="36" xfId="0" applyNumberFormat="1" applyFont="1" applyFill="1" applyBorder="1"/>
    <xf numFmtId="2" fontId="34" fillId="2" borderId="23" xfId="0" applyNumberFormat="1" applyFont="1" applyFill="1" applyBorder="1"/>
    <xf numFmtId="2" fontId="34" fillId="2" borderId="36" xfId="0" applyNumberFormat="1" applyFont="1" applyFill="1" applyBorder="1"/>
    <xf numFmtId="2" fontId="34" fillId="2" borderId="27" xfId="0" applyNumberFormat="1" applyFont="1" applyFill="1" applyBorder="1" applyAlignment="1">
      <alignment horizontal="center"/>
    </xf>
    <xf numFmtId="2" fontId="34" fillId="2" borderId="26" xfId="0" applyNumberFormat="1" applyFont="1" applyFill="1" applyBorder="1"/>
    <xf numFmtId="2" fontId="47" fillId="0" borderId="0" xfId="0" applyNumberFormat="1" applyFont="1" applyAlignment="1">
      <alignment horizontal="right"/>
    </xf>
    <xf numFmtId="0" fontId="48" fillId="2" borderId="0" xfId="0" applyFont="1" applyFill="1" applyAlignment="1">
      <alignment horizontal="left"/>
    </xf>
    <xf numFmtId="2" fontId="48" fillId="2" borderId="0" xfId="0" applyNumberFormat="1" applyFont="1" applyFill="1"/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9" fontId="7" fillId="2" borderId="0" xfId="0" applyNumberFormat="1" applyFon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51" fillId="2" borderId="0" xfId="0" applyNumberFormat="1" applyFont="1" applyFill="1"/>
    <xf numFmtId="2" fontId="50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Step Response</a:t>
            </a:r>
          </a:p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Velocity versus Time</a:t>
            </a:r>
          </a:p>
        </c:rich>
      </c:tx>
      <c:layout>
        <c:manualLayout>
          <c:xMode val="edge"/>
          <c:yMode val="edge"/>
          <c:x val="0.30239595478890191"/>
          <c:y val="1.40812035591700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14626645784"/>
          <c:y val="0.13133080587148804"/>
          <c:w val="0.84824281150160163"/>
          <c:h val="0.73956262425447405"/>
        </c:manualLayout>
      </c:layout>
      <c:scatterChart>
        <c:scatterStyle val="lineMarker"/>
        <c:ser>
          <c:idx val="0"/>
          <c:order val="0"/>
          <c:tx>
            <c:strRef>
              <c:f>'Drag Race'!$D$35</c:f>
              <c:strCache>
                <c:ptCount val="1"/>
                <c:pt idx="0">
                  <c:v>v</c:v>
                </c:pt>
              </c:strCache>
            </c:strRef>
          </c:tx>
          <c:spPr>
            <a:ln w="19050" cmpd="sng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'Drag Race'!$B$37:$B$837</c:f>
              <c:numCache>
                <c:formatCode>0.00</c:formatCode>
                <c:ptCount val="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</c:numCache>
            </c:numRef>
          </c:xVal>
          <c:yVal>
            <c:numRef>
              <c:f>'Drag Race'!$D$37:$D$837</c:f>
              <c:numCache>
                <c:formatCode>0.000</c:formatCode>
                <c:ptCount val="801"/>
                <c:pt idx="0">
                  <c:v>0</c:v>
                </c:pt>
                <c:pt idx="1">
                  <c:v>7.4012425437988902E-2</c:v>
                </c:pt>
                <c:pt idx="2">
                  <c:v>0.19243230613877116</c:v>
                </c:pt>
                <c:pt idx="3">
                  <c:v>0.3108521868395534</c:v>
                </c:pt>
                <c:pt idx="4">
                  <c:v>0.42927206754033564</c:v>
                </c:pt>
                <c:pt idx="5">
                  <c:v>0.54769194824111789</c:v>
                </c:pt>
                <c:pt idx="6">
                  <c:v>0.66611182894190013</c:v>
                </c:pt>
                <c:pt idx="7">
                  <c:v>0.78453170964268237</c:v>
                </c:pt>
                <c:pt idx="8">
                  <c:v>0.90295159034346462</c:v>
                </c:pt>
                <c:pt idx="9">
                  <c:v>1.021371471044247</c:v>
                </c:pt>
                <c:pt idx="10">
                  <c:v>1.1397913517450293</c:v>
                </c:pt>
                <c:pt idx="11">
                  <c:v>1.2582112324458117</c:v>
                </c:pt>
                <c:pt idx="12">
                  <c:v>1.376631113146594</c:v>
                </c:pt>
                <c:pt idx="13">
                  <c:v>1.4950509938473764</c:v>
                </c:pt>
                <c:pt idx="14">
                  <c:v>1.6134708745481587</c:v>
                </c:pt>
                <c:pt idx="15">
                  <c:v>1.7318907552489411</c:v>
                </c:pt>
                <c:pt idx="16">
                  <c:v>1.8503106359497234</c:v>
                </c:pt>
                <c:pt idx="17">
                  <c:v>1.9687305166505058</c:v>
                </c:pt>
                <c:pt idx="18">
                  <c:v>2.0871503973512882</c:v>
                </c:pt>
                <c:pt idx="19">
                  <c:v>2.2055702780520705</c:v>
                </c:pt>
                <c:pt idx="20">
                  <c:v>2.3239901587528529</c:v>
                </c:pt>
                <c:pt idx="21">
                  <c:v>2.4424100394536352</c:v>
                </c:pt>
                <c:pt idx="22">
                  <c:v>2.5608299201544176</c:v>
                </c:pt>
                <c:pt idx="23">
                  <c:v>2.6792498008551999</c:v>
                </c:pt>
                <c:pt idx="24">
                  <c:v>2.7976696815559823</c:v>
                </c:pt>
                <c:pt idx="25">
                  <c:v>2.9160895622567646</c:v>
                </c:pt>
                <c:pt idx="26">
                  <c:v>3.034509442957547</c:v>
                </c:pt>
                <c:pt idx="27">
                  <c:v>3.1529293236583293</c:v>
                </c:pt>
                <c:pt idx="28">
                  <c:v>3.2713492043591117</c:v>
                </c:pt>
                <c:pt idx="29">
                  <c:v>3.389769085059894</c:v>
                </c:pt>
                <c:pt idx="30">
                  <c:v>3.5081889657606764</c:v>
                </c:pt>
                <c:pt idx="31">
                  <c:v>3.6266088464614588</c:v>
                </c:pt>
                <c:pt idx="32">
                  <c:v>3.7450287271622411</c:v>
                </c:pt>
                <c:pt idx="33">
                  <c:v>3.8634486078630235</c:v>
                </c:pt>
                <c:pt idx="34">
                  <c:v>3.9818684885638058</c:v>
                </c:pt>
                <c:pt idx="35">
                  <c:v>4.1002883692645877</c:v>
                </c:pt>
                <c:pt idx="36">
                  <c:v>4.2187082499653696</c:v>
                </c:pt>
                <c:pt idx="37">
                  <c:v>4.3371281306661515</c:v>
                </c:pt>
                <c:pt idx="38">
                  <c:v>4.4555480113669335</c:v>
                </c:pt>
                <c:pt idx="39">
                  <c:v>4.5739678920677154</c:v>
                </c:pt>
                <c:pt idx="40">
                  <c:v>4.6923877727684973</c:v>
                </c:pt>
                <c:pt idx="41">
                  <c:v>4.8108076534692792</c:v>
                </c:pt>
                <c:pt idx="42">
                  <c:v>4.9292275341700611</c:v>
                </c:pt>
                <c:pt idx="43">
                  <c:v>5.047647414870843</c:v>
                </c:pt>
                <c:pt idx="44">
                  <c:v>5.1660672955716249</c:v>
                </c:pt>
                <c:pt idx="45">
                  <c:v>5.2844871762724068</c:v>
                </c:pt>
                <c:pt idx="46">
                  <c:v>5.4029070569731887</c:v>
                </c:pt>
                <c:pt idx="47">
                  <c:v>5.5213269376739706</c:v>
                </c:pt>
                <c:pt idx="48">
                  <c:v>5.6397468183747526</c:v>
                </c:pt>
                <c:pt idx="49">
                  <c:v>5.7581666990755345</c:v>
                </c:pt>
                <c:pt idx="50">
                  <c:v>5.8765865797763164</c:v>
                </c:pt>
                <c:pt idx="51">
                  <c:v>5.9950064604770983</c:v>
                </c:pt>
                <c:pt idx="52">
                  <c:v>6.1134263411778802</c:v>
                </c:pt>
                <c:pt idx="53">
                  <c:v>6.2318462218786621</c:v>
                </c:pt>
                <c:pt idx="54">
                  <c:v>6.350266102579444</c:v>
                </c:pt>
                <c:pt idx="55">
                  <c:v>6.4686859832802259</c:v>
                </c:pt>
                <c:pt idx="56">
                  <c:v>6.6115539680398356</c:v>
                </c:pt>
                <c:pt idx="57">
                  <c:v>6.7504296201291023</c:v>
                </c:pt>
                <c:pt idx="58">
                  <c:v>6.885424502122226</c:v>
                </c:pt>
                <c:pt idx="59">
                  <c:v>7.0166470590656385</c:v>
                </c:pt>
                <c:pt idx="60">
                  <c:v>7.1442027055948483</c:v>
                </c:pt>
                <c:pt idx="61">
                  <c:v>7.2681939106168709</c:v>
                </c:pt>
                <c:pt idx="62">
                  <c:v>7.3887202796262788</c:v>
                </c:pt>
                <c:pt idx="63">
                  <c:v>7.5058786347209958</c:v>
                </c:pt>
                <c:pt idx="64">
                  <c:v>7.6197630923821116</c:v>
                </c:pt>
                <c:pt idx="65">
                  <c:v>7.7304651390801977</c:v>
                </c:pt>
                <c:pt idx="66">
                  <c:v>7.8380737047688731</c:v>
                </c:pt>
                <c:pt idx="67">
                  <c:v>7.9426752343246418</c:v>
                </c:pt>
                <c:pt idx="68">
                  <c:v>8.0443537569904056</c:v>
                </c:pt>
                <c:pt idx="69">
                  <c:v>8.1431909538784328</c:v>
                </c:pt>
                <c:pt idx="70">
                  <c:v>8.2392662235870056</c:v>
                </c:pt>
                <c:pt idx="71">
                  <c:v>8.3326567459834706</c:v>
                </c:pt>
                <c:pt idx="72">
                  <c:v>8.4234375442049139</c:v>
                </c:pt>
                <c:pt idx="73">
                  <c:v>8.5116815449262795</c:v>
                </c:pt>
                <c:pt idx="74">
                  <c:v>8.597459636944345</c:v>
                </c:pt>
                <c:pt idx="75">
                  <c:v>8.6808407281246112</c:v>
                </c:pt>
                <c:pt idx="76">
                  <c:v>8.7618918007568585</c:v>
                </c:pt>
                <c:pt idx="77">
                  <c:v>8.8406779653638363</c:v>
                </c:pt>
                <c:pt idx="78">
                  <c:v>8.9172625130063086</c:v>
                </c:pt>
                <c:pt idx="79">
                  <c:v>8.9917069661264772</c:v>
                </c:pt>
                <c:pt idx="80">
                  <c:v>9.0640711279706299</c:v>
                </c:pt>
                <c:pt idx="81">
                  <c:v>9.134413130630703</c:v>
                </c:pt>
                <c:pt idx="82">
                  <c:v>9.2027894817433715</c:v>
                </c:pt>
                <c:pt idx="83">
                  <c:v>9.2692551098841633</c:v>
                </c:pt>
                <c:pt idx="84">
                  <c:v>9.3338634086930696</c:v>
                </c:pt>
                <c:pt idx="85">
                  <c:v>9.3966662797671052</c:v>
                </c:pt>
                <c:pt idx="86">
                  <c:v>9.4577141743542654</c:v>
                </c:pt>
                <c:pt idx="87">
                  <c:v>9.5170561338823845</c:v>
                </c:pt>
                <c:pt idx="88">
                  <c:v>9.5747398293554387</c:v>
                </c:pt>
                <c:pt idx="89">
                  <c:v>9.6308115996489594</c:v>
                </c:pt>
                <c:pt idx="90">
                  <c:v>9.6853164887353049</c:v>
                </c:pt>
                <c:pt idx="91">
                  <c:v>9.7382982818687047</c:v>
                </c:pt>
                <c:pt idx="92">
                  <c:v>9.7897995407591409</c:v>
                </c:pt>
                <c:pt idx="93">
                  <c:v>9.8398616377633221</c:v>
                </c:pt>
                <c:pt idx="94">
                  <c:v>9.8885247891202184</c:v>
                </c:pt>
                <c:pt idx="95">
                  <c:v>9.9358280872578586</c:v>
                </c:pt>
                <c:pt idx="96">
                  <c:v>9.9818095321973335</c:v>
                </c:pt>
                <c:pt idx="97">
                  <c:v>10.026506062079244</c:v>
                </c:pt>
                <c:pt idx="98">
                  <c:v>10.069953582837112</c:v>
                </c:pt>
                <c:pt idx="99">
                  <c:v>10.112186997041583</c:v>
                </c:pt>
                <c:pt idx="100">
                  <c:v>10.153240231938616</c:v>
                </c:pt>
                <c:pt idx="101">
                  <c:v>10.193146266704154</c:v>
                </c:pt>
                <c:pt idx="102">
                  <c:v>10.231937158937191</c:v>
                </c:pt>
                <c:pt idx="103">
                  <c:v>10.269644070412506</c:v>
                </c:pt>
                <c:pt idx="104">
                  <c:v>10.306297292113769</c:v>
                </c:pt>
                <c:pt idx="105">
                  <c:v>10.341926268567102</c:v>
                </c:pt>
                <c:pt idx="106">
                  <c:v>10.376559621494668</c:v>
                </c:pt>
                <c:pt idx="107">
                  <c:v>10.410225172807275</c:v>
                </c:pt>
                <c:pt idx="108">
                  <c:v>10.442949966954471</c:v>
                </c:pt>
                <c:pt idx="109">
                  <c:v>10.474760292650082</c:v>
                </c:pt>
                <c:pt idx="110">
                  <c:v>10.505681703990652</c:v>
                </c:pt>
                <c:pt idx="111">
                  <c:v>10.535739040983733</c:v>
                </c:pt>
                <c:pt idx="112">
                  <c:v>10.564956449502546</c:v>
                </c:pt>
                <c:pt idx="113">
                  <c:v>10.593357400683006</c:v>
                </c:pt>
                <c:pt idx="114">
                  <c:v>10.620964709778731</c:v>
                </c:pt>
                <c:pt idx="115">
                  <c:v>10.647800554489145</c:v>
                </c:pt>
                <c:pt idx="116">
                  <c:v>10.673886492775429</c:v>
                </c:pt>
                <c:pt idx="117">
                  <c:v>10.699243480178616</c:v>
                </c:pt>
                <c:pt idx="118">
                  <c:v>10.723891886653742</c:v>
                </c:pt>
                <c:pt idx="119">
                  <c:v>10.747851512933584</c:v>
                </c:pt>
                <c:pt idx="120">
                  <c:v>10.771141606435126</c:v>
                </c:pt>
                <c:pt idx="121">
                  <c:v>10.793780876721529</c:v>
                </c:pt>
                <c:pt idx="122">
                  <c:v>10.815787510532033</c:v>
                </c:pt>
                <c:pt idx="123">
                  <c:v>10.837179186391854</c:v>
                </c:pt>
                <c:pt idx="124">
                  <c:v>10.857973088813825</c:v>
                </c:pt>
                <c:pt idx="125">
                  <c:v>10.878185922103178</c:v>
                </c:pt>
                <c:pt idx="126">
                  <c:v>10.897833923776567</c:v>
                </c:pt>
                <c:pt idx="127">
                  <c:v>10.916932877606104</c:v>
                </c:pt>
                <c:pt idx="128">
                  <c:v>10.935498126298894</c:v>
                </c:pt>
                <c:pt idx="129">
                  <c:v>10.953544583822241</c:v>
                </c:pt>
                <c:pt idx="130">
                  <c:v>10.971086747384449</c:v>
                </c:pt>
                <c:pt idx="131">
                  <c:v>10.988138709080816</c:v>
                </c:pt>
                <c:pt idx="132">
                  <c:v>11.004714167214203</c:v>
                </c:pt>
                <c:pt idx="133">
                  <c:v>11.020826437299245</c:v>
                </c:pt>
                <c:pt idx="134">
                  <c:v>11.036488462759067</c:v>
                </c:pt>
                <c:pt idx="135">
                  <c:v>11.05171282532309</c:v>
                </c:pt>
                <c:pt idx="136">
                  <c:v>11.066511755134268</c:v>
                </c:pt>
                <c:pt idx="137">
                  <c:v>11.080897140573901</c:v>
                </c:pt>
                <c:pt idx="138">
                  <c:v>11.094880537811891</c:v>
                </c:pt>
                <c:pt idx="139">
                  <c:v>11.108473180090121</c:v>
                </c:pt>
                <c:pt idx="140">
                  <c:v>11.12168598674643</c:v>
                </c:pt>
                <c:pt idx="141">
                  <c:v>11.134529571986411</c:v>
                </c:pt>
                <c:pt idx="142">
                  <c:v>11.147014253410088</c:v>
                </c:pt>
                <c:pt idx="143">
                  <c:v>11.159150060300325</c:v>
                </c:pt>
                <c:pt idx="144">
                  <c:v>11.17094674167962</c:v>
                </c:pt>
                <c:pt idx="145">
                  <c:v>11.182413774141759</c:v>
                </c:pt>
                <c:pt idx="146">
                  <c:v>11.193560369464622</c:v>
                </c:pt>
                <c:pt idx="147">
                  <c:v>11.204395482010252</c:v>
                </c:pt>
                <c:pt idx="148">
                  <c:v>11.214927815918138</c:v>
                </c:pt>
                <c:pt idx="149">
                  <c:v>11.225165832097485</c:v>
                </c:pt>
                <c:pt idx="150">
                  <c:v>11.235117755024092</c:v>
                </c:pt>
                <c:pt idx="151">
                  <c:v>11.244791579347295</c:v>
                </c:pt>
                <c:pt idx="152">
                  <c:v>11.254195076312289</c:v>
                </c:pt>
                <c:pt idx="153">
                  <c:v>11.263335800002977</c:v>
                </c:pt>
                <c:pt idx="154">
                  <c:v>11.272221093410371</c:v>
                </c:pt>
                <c:pt idx="155">
                  <c:v>11.280858094331414</c:v>
                </c:pt>
                <c:pt idx="156">
                  <c:v>11.289253741102968</c:v>
                </c:pt>
                <c:pt idx="157">
                  <c:v>11.297414778175566</c:v>
                </c:pt>
                <c:pt idx="158">
                  <c:v>11.305347761531417</c:v>
                </c:pt>
                <c:pt idx="159">
                  <c:v>11.313059063950995</c:v>
                </c:pt>
                <c:pt idx="160">
                  <c:v>11.320554880132473</c:v>
                </c:pt>
                <c:pt idx="161">
                  <c:v>11.327841231668094</c:v>
                </c:pt>
                <c:pt idx="162">
                  <c:v>11.334923971881469</c:v>
                </c:pt>
                <c:pt idx="163">
                  <c:v>11.341808790529724</c:v>
                </c:pt>
                <c:pt idx="164">
                  <c:v>11.348501218374222</c:v>
                </c:pt>
                <c:pt idx="165">
                  <c:v>11.355006631623587</c:v>
                </c:pt>
                <c:pt idx="166">
                  <c:v>11.361330256252545</c:v>
                </c:pt>
                <c:pt idx="167">
                  <c:v>11.367477172200104</c:v>
                </c:pt>
                <c:pt idx="168">
                  <c:v>11.373452317450395</c:v>
                </c:pt>
                <c:pt idx="169">
                  <c:v>11.379260491999498</c:v>
                </c:pt>
                <c:pt idx="170">
                  <c:v>11.384906361711401</c:v>
                </c:pt>
                <c:pt idx="171">
                  <c:v>11.390394462066221</c:v>
                </c:pt>
                <c:pt idx="172">
                  <c:v>11.395729201803674</c:v>
                </c:pt>
                <c:pt idx="173">
                  <c:v>11.400914866464737</c:v>
                </c:pt>
                <c:pt idx="174">
                  <c:v>11.405955621834341</c:v>
                </c:pt>
                <c:pt idx="175">
                  <c:v>11.410855517287855</c:v>
                </c:pt>
                <c:pt idx="176">
                  <c:v>11.415618489044059</c:v>
                </c:pt>
                <c:pt idx="177">
                  <c:v>11.42024836332722</c:v>
                </c:pt>
                <c:pt idx="178">
                  <c:v>11.424748859440799</c:v>
                </c:pt>
                <c:pt idx="179">
                  <c:v>11.429123592755264</c:v>
                </c:pt>
                <c:pt idx="180">
                  <c:v>11.433376077612422</c:v>
                </c:pt>
                <c:pt idx="181">
                  <c:v>11.437509730148582</c:v>
                </c:pt>
                <c:pt idx="182">
                  <c:v>11.441527871038828</c:v>
                </c:pt>
                <c:pt idx="183">
                  <c:v>11.445433728164611</c:v>
                </c:pt>
                <c:pt idx="184">
                  <c:v>11.449230439206788</c:v>
                </c:pt>
                <c:pt idx="185">
                  <c:v>11.452921054166215</c:v>
                </c:pt>
                <c:pt idx="186">
                  <c:v>11.456508537813885</c:v>
                </c:pt>
                <c:pt idx="187">
                  <c:v>11.459995772072618</c:v>
                </c:pt>
                <c:pt idx="188">
                  <c:v>11.463385558332181</c:v>
                </c:pt>
                <c:pt idx="189">
                  <c:v>11.466680619699725</c:v>
                </c:pt>
                <c:pt idx="190">
                  <c:v>11.469883603187323</c:v>
                </c:pt>
                <c:pt idx="191">
                  <c:v>11.472997081838402</c:v>
                </c:pt>
                <c:pt idx="192">
                  <c:v>11.476023556794718</c:v>
                </c:pt>
                <c:pt idx="193">
                  <c:v>11.478965459305611</c:v>
                </c:pt>
                <c:pt idx="194">
                  <c:v>11.481825152681077</c:v>
                </c:pt>
                <c:pt idx="195">
                  <c:v>11.484604934190289</c:v>
                </c:pt>
                <c:pt idx="196">
                  <c:v>11.487307036907053</c:v>
                </c:pt>
                <c:pt idx="197">
                  <c:v>11.489933631503694</c:v>
                </c:pt>
                <c:pt idx="198">
                  <c:v>11.492486827994822</c:v>
                </c:pt>
                <c:pt idx="199">
                  <c:v>11.494968677432357</c:v>
                </c:pt>
                <c:pt idx="200">
                  <c:v>11.497381173553199</c:v>
                </c:pt>
                <c:pt idx="201">
                  <c:v>11.49972625438085</c:v>
                </c:pt>
                <c:pt idx="202">
                  <c:v>11.502005803782277</c:v>
                </c:pt>
                <c:pt idx="203">
                  <c:v>11.504221652981281</c:v>
                </c:pt>
                <c:pt idx="204">
                  <c:v>11.506375582029563</c:v>
                </c:pt>
                <c:pt idx="205">
                  <c:v>11.508469321236689</c:v>
                </c:pt>
                <c:pt idx="206">
                  <c:v>11.510504552560093</c:v>
                </c:pt>
                <c:pt idx="207">
                  <c:v>11.512482910956244</c:v>
                </c:pt>
                <c:pt idx="208">
                  <c:v>11.514405985694044</c:v>
                </c:pt>
                <c:pt idx="209">
                  <c:v>11.516275321631538</c:v>
                </c:pt>
                <c:pt idx="210">
                  <c:v>11.518092420456933</c:v>
                </c:pt>
                <c:pt idx="211">
                  <c:v>11.519858741894952</c:v>
                </c:pt>
                <c:pt idx="212">
                  <c:v>11.521575704879464</c:v>
                </c:pt>
                <c:pt idx="213">
                  <c:v>11.523244688693357</c:v>
                </c:pt>
                <c:pt idx="214">
                  <c:v>11.52486703407655</c:v>
                </c:pt>
                <c:pt idx="215">
                  <c:v>11.526444044303046</c:v>
                </c:pt>
                <c:pt idx="216">
                  <c:v>11.527976986227891</c:v>
                </c:pt>
                <c:pt idx="217">
                  <c:v>11.52946709130487</c:v>
                </c:pt>
                <c:pt idx="218">
                  <c:v>11.530915556575764</c:v>
                </c:pt>
                <c:pt idx="219">
                  <c:v>11.532323545631971</c:v>
                </c:pt>
                <c:pt idx="220">
                  <c:v>11.533692189549253</c:v>
                </c:pt>
                <c:pt idx="221">
                  <c:v>11.53502258779635</c:v>
                </c:pt>
                <c:pt idx="222">
                  <c:v>11.536315809118221</c:v>
                </c:pt>
                <c:pt idx="223">
                  <c:v>11.537572892394596</c:v>
                </c:pt>
                <c:pt idx="224">
                  <c:v>11.538794847474531</c:v>
                </c:pt>
                <c:pt idx="225">
                  <c:v>11.53998265598765</c:v>
                </c:pt>
                <c:pt idx="226">
                  <c:v>11.541137272132717</c:v>
                </c:pt>
                <c:pt idx="227">
                  <c:v>11.542259623444165</c:v>
                </c:pt>
                <c:pt idx="228">
                  <c:v>11.543350611537214</c:v>
                </c:pt>
                <c:pt idx="229">
                  <c:v>11.54441111283216</c:v>
                </c:pt>
                <c:pt idx="230">
                  <c:v>11.545441979258428</c:v>
                </c:pt>
                <c:pt idx="231">
                  <c:v>11.546444038938947</c:v>
                </c:pt>
                <c:pt idx="232">
                  <c:v>11.547418096855413</c:v>
                </c:pt>
                <c:pt idx="233">
                  <c:v>11.548364935494941</c:v>
                </c:pt>
                <c:pt idx="234">
                  <c:v>11.549285315478665</c:v>
                </c:pt>
                <c:pt idx="235">
                  <c:v>11.550179976172764</c:v>
                </c:pt>
                <c:pt idx="236">
                  <c:v>11.551049636282414</c:v>
                </c:pt>
                <c:pt idx="237">
                  <c:v>11.551894994429148</c:v>
                </c:pt>
                <c:pt idx="238">
                  <c:v>11.552716729712067</c:v>
                </c:pt>
                <c:pt idx="239">
                  <c:v>11.55351550225339</c:v>
                </c:pt>
                <c:pt idx="240">
                  <c:v>11.554291953728743</c:v>
                </c:pt>
                <c:pt idx="241">
                  <c:v>11.555046707882633</c:v>
                </c:pt>
                <c:pt idx="242">
                  <c:v>11.555780371029524</c:v>
                </c:pt>
                <c:pt idx="243">
                  <c:v>11.556493532540898</c:v>
                </c:pt>
                <c:pt idx="244">
                  <c:v>11.557186765318724</c:v>
                </c:pt>
                <c:pt idx="245">
                  <c:v>11.557860626255673</c:v>
                </c:pt>
                <c:pt idx="246">
                  <c:v>11.558515656682495</c:v>
                </c:pt>
                <c:pt idx="247">
                  <c:v>11.55915238280288</c:v>
                </c:pt>
                <c:pt idx="248">
                  <c:v>11.559771316116173</c:v>
                </c:pt>
                <c:pt idx="249">
                  <c:v>11.560372953828274</c:v>
                </c:pt>
                <c:pt idx="250">
                  <c:v>11.560957779251058</c:v>
                </c:pt>
                <c:pt idx="251">
                  <c:v>11.561526262190636</c:v>
                </c:pt>
                <c:pt idx="252">
                  <c:v>11.562078859324755</c:v>
                </c:pt>
                <c:pt idx="253">
                  <c:v>11.562616014569665</c:v>
                </c:pt>
                <c:pt idx="254">
                  <c:v>11.563138159436729</c:v>
                </c:pt>
                <c:pt idx="255">
                  <c:v>11.563645713379067</c:v>
                </c:pt>
                <c:pt idx="256">
                  <c:v>11.564139084128513</c:v>
                </c:pt>
                <c:pt idx="257">
                  <c:v>11.564618668023158</c:v>
                </c:pt>
                <c:pt idx="258">
                  <c:v>11.565084850325739</c:v>
                </c:pt>
                <c:pt idx="259">
                  <c:v>11.565538005533131</c:v>
                </c:pt>
                <c:pt idx="260">
                  <c:v>11.565978497677191</c:v>
                </c:pt>
                <c:pt idx="261">
                  <c:v>11.566406680617193</c:v>
                </c:pt>
                <c:pt idx="262">
                  <c:v>11.566822898324094</c:v>
                </c:pt>
                <c:pt idx="263">
                  <c:v>11.567227485156856</c:v>
                </c:pt>
                <c:pt idx="264">
                  <c:v>11.567620766131045</c:v>
                </c:pt>
                <c:pt idx="265">
                  <c:v>11.56800305717992</c:v>
                </c:pt>
                <c:pt idx="266">
                  <c:v>11.568374665408244</c:v>
                </c:pt>
                <c:pt idx="267">
                  <c:v>11.568735889338972</c:v>
                </c:pt>
                <c:pt idx="268">
                  <c:v>11.569087019153077</c:v>
                </c:pt>
                <c:pt idx="269">
                  <c:v>11.569428336922652</c:v>
                </c:pt>
                <c:pt idx="270">
                  <c:v>11.569760116837509</c:v>
                </c:pt>
                <c:pt idx="271">
                  <c:v>11.570082625425444</c:v>
                </c:pt>
                <c:pt idx="272">
                  <c:v>11.570396121766343</c:v>
                </c:pt>
                <c:pt idx="273">
                  <c:v>11.570700857700313</c:v>
                </c:pt>
                <c:pt idx="274">
                  <c:v>11.570997078029984</c:v>
                </c:pt>
                <c:pt idx="275">
                  <c:v>11.571285020717175</c:v>
                </c:pt>
                <c:pt idx="276">
                  <c:v>11.571564917074047</c:v>
                </c:pt>
                <c:pt idx="277">
                  <c:v>11.571836991948929</c:v>
                </c:pt>
                <c:pt idx="278">
                  <c:v>11.57210146390694</c:v>
                </c:pt>
                <c:pt idx="279">
                  <c:v>11.572358545405567</c:v>
                </c:pt>
                <c:pt idx="280">
                  <c:v>11.572608442965347</c:v>
                </c:pt>
                <c:pt idx="281">
                  <c:v>11.572851357335759</c:v>
                </c:pt>
                <c:pt idx="282">
                  <c:v>11.573087483656499</c:v>
                </c:pt>
                <c:pt idx="283">
                  <c:v>11.573317011614238</c:v>
                </c:pt>
                <c:pt idx="284">
                  <c:v>11.573540125595004</c:v>
                </c:pt>
                <c:pt idx="285">
                  <c:v>11.573757004832304</c:v>
                </c:pt>
                <c:pt idx="286">
                  <c:v>11.573967823551104</c:v>
                </c:pt>
                <c:pt idx="287">
                  <c:v>11.574172751107794</c:v>
                </c:pt>
                <c:pt idx="288">
                  <c:v>11.574371952126231</c:v>
                </c:pt>
                <c:pt idx="289">
                  <c:v>11.574565586629994</c:v>
                </c:pt>
                <c:pt idx="290">
                  <c:v>11.574753810170924</c:v>
                </c:pt>
                <c:pt idx="291">
                  <c:v>11.574936773954091</c:v>
                </c:pt>
                <c:pt idx="292">
                  <c:v>11.575114624959262</c:v>
                </c:pt>
                <c:pt idx="293">
                  <c:v>11.575287506058967</c:v>
                </c:pt>
                <c:pt idx="294">
                  <c:v>11.575455556133276</c:v>
                </c:pt>
                <c:pt idx="295">
                  <c:v>11.575618910181369</c:v>
                </c:pt>
                <c:pt idx="296">
                  <c:v>11.575777699429979</c:v>
                </c:pt>
                <c:pt idx="297">
                  <c:v>11.575932051438812</c:v>
                </c:pt>
                <c:pt idx="298">
                  <c:v>11.576082090203018</c:v>
                </c:pt>
                <c:pt idx="299">
                  <c:v>11.576227936252801</c:v>
                </c:pt>
                <c:pt idx="300">
                  <c:v>11.576369706750246</c:v>
                </c:pt>
                <c:pt idx="301">
                  <c:v>11.576507515583433</c:v>
                </c:pt>
                <c:pt idx="302">
                  <c:v>11.576641473457935</c:v>
                </c:pt>
                <c:pt idx="303">
                  <c:v>11.576771687985739</c:v>
                </c:pt>
                <c:pt idx="304">
                  <c:v>11.576898263771705</c:v>
                </c:pt>
                <c:pt idx="305">
                  <c:v>11.577021302497592</c:v>
                </c:pt>
                <c:pt idx="306">
                  <c:v>11.577140903003741</c:v>
                </c:pt>
                <c:pt idx="307">
                  <c:v>11.577257161368479</c:v>
                </c:pt>
                <c:pt idx="308">
                  <c:v>11.577370170985301</c:v>
                </c:pt>
                <c:pt idx="309">
                  <c:v>11.577480022637895</c:v>
                </c:pt>
                <c:pt idx="310">
                  <c:v>11.577586804573068</c:v>
                </c:pt>
                <c:pt idx="311">
                  <c:v>11.577690602571645</c:v>
                </c:pt>
                <c:pt idx="312">
                  <c:v>11.577791500017367</c:v>
                </c:pt>
                <c:pt idx="313">
                  <c:v>11.577889577963889</c:v>
                </c:pt>
                <c:pt idx="314">
                  <c:v>11.577984915199881</c:v>
                </c:pt>
                <c:pt idx="315">
                  <c:v>11.578077588312329</c:v>
                </c:pt>
                <c:pt idx="316">
                  <c:v>11.578167671748055</c:v>
                </c:pt>
                <c:pt idx="317">
                  <c:v>11.578255237873522</c:v>
                </c:pt>
                <c:pt idx="318">
                  <c:v>11.578340357032975</c:v>
                </c:pt>
                <c:pt idx="319">
                  <c:v>11.578423097604936</c:v>
                </c:pt>
                <c:pt idx="320">
                  <c:v>11.578503526057153</c:v>
                </c:pt>
                <c:pt idx="321">
                  <c:v>11.578581706999978</c:v>
                </c:pt>
                <c:pt idx="322">
                  <c:v>11.578657703238283</c:v>
                </c:pt>
                <c:pt idx="323">
                  <c:v>11.578731575821903</c:v>
                </c:pt>
                <c:pt idx="324">
                  <c:v>11.578803384094689</c:v>
                </c:pt>
                <c:pt idx="325">
                  <c:v>11.57887318574217</c:v>
                </c:pt>
                <c:pt idx="326">
                  <c:v>11.5789410368379</c:v>
                </c:pt>
                <c:pt idx="327">
                  <c:v>11.579006991888503</c:v>
                </c:pt>
                <c:pt idx="328">
                  <c:v>11.57907110387746</c:v>
                </c:pt>
                <c:pt idx="329">
                  <c:v>11.579133424307669</c:v>
                </c:pt>
                <c:pt idx="330">
                  <c:v>11.579194003242817</c:v>
                </c:pt>
                <c:pt idx="331">
                  <c:v>11.579252889347607</c:v>
                </c:pt>
                <c:pt idx="332">
                  <c:v>11.579310129926842</c:v>
                </c:pt>
                <c:pt idx="333">
                  <c:v>11.579365770963429</c:v>
                </c:pt>
                <c:pt idx="334">
                  <c:v>11.579419857155321</c:v>
                </c:pt>
                <c:pt idx="335">
                  <c:v>11.579472431951421</c:v>
                </c:pt>
                <c:pt idx="336">
                  <c:v>11.579523537586489</c:v>
                </c:pt>
                <c:pt idx="337">
                  <c:v>11.579573215115065</c:v>
                </c:pt>
                <c:pt idx="338">
                  <c:v>11.579621504444454</c:v>
                </c:pt>
                <c:pt idx="339">
                  <c:v>11.579668444366781</c:v>
                </c:pt>
                <c:pt idx="340">
                  <c:v>11.579714072590161</c:v>
                </c:pt>
                <c:pt idx="341">
                  <c:v>11.579758425768979</c:v>
                </c:pt>
                <c:pt idx="342">
                  <c:v>11.579801539533348</c:v>
                </c:pt>
                <c:pt idx="343">
                  <c:v>11.579843448517719</c:v>
                </c:pt>
                <c:pt idx="344">
                  <c:v>11.579884186388719</c:v>
                </c:pt>
                <c:pt idx="345">
                  <c:v>11.579923785872182</c:v>
                </c:pt>
                <c:pt idx="346">
                  <c:v>11.579962278779446</c:v>
                </c:pt>
                <c:pt idx="347">
                  <c:v>11.579999696032905</c:v>
                </c:pt>
                <c:pt idx="348">
                  <c:v>11.580036067690854</c:v>
                </c:pt>
                <c:pt idx="349">
                  <c:v>11.580071422971631</c:v>
                </c:pt>
                <c:pt idx="350">
                  <c:v>11.580105790277091</c:v>
                </c:pt>
                <c:pt idx="351">
                  <c:v>11.580139197215422</c:v>
                </c:pt>
                <c:pt idx="352">
                  <c:v>11.580171670623322</c:v>
                </c:pt>
                <c:pt idx="353">
                  <c:v>11.580203236587561</c:v>
                </c:pt>
                <c:pt idx="354">
                  <c:v>11.580233920465933</c:v>
                </c:pt>
                <c:pt idx="355">
                  <c:v>11.580263746907626</c:v>
                </c:pt>
                <c:pt idx="356">
                  <c:v>11.580292739873032</c:v>
                </c:pt>
                <c:pt idx="357">
                  <c:v>11.580320922652986</c:v>
                </c:pt>
                <c:pt idx="358">
                  <c:v>11.580348317887475</c:v>
                </c:pt>
                <c:pt idx="359">
                  <c:v>11.580374947583836</c:v>
                </c:pt>
                <c:pt idx="360">
                  <c:v>11.580400833134426</c:v>
                </c:pt>
                <c:pt idx="361">
                  <c:v>11.580425995333808</c:v>
                </c:pt>
                <c:pt idx="362">
                  <c:v>11.580450454395459</c:v>
                </c:pt>
                <c:pt idx="363">
                  <c:v>11.580474229968006</c:v>
                </c:pt>
                <c:pt idx="364">
                  <c:v>11.580497341151011</c:v>
                </c:pt>
                <c:pt idx="365">
                  <c:v>11.580519806510312</c:v>
                </c:pt>
                <c:pt idx="366">
                  <c:v>11.580541644092943</c:v>
                </c:pt>
                <c:pt idx="367">
                  <c:v>11.580562871441623</c:v>
                </c:pt>
                <c:pt idx="368">
                  <c:v>11.580583505608859</c:v>
                </c:pt>
                <c:pt idx="369">
                  <c:v>11.580603563170635</c:v>
                </c:pt>
                <c:pt idx="370">
                  <c:v>11.580623060239736</c:v>
                </c:pt>
                <c:pt idx="371">
                  <c:v>11.580642012478684</c:v>
                </c:pt>
                <c:pt idx="372">
                  <c:v>11.580660435112325</c:v>
                </c:pt>
                <c:pt idx="373">
                  <c:v>11.580678342940061</c:v>
                </c:pt>
                <c:pt idx="374">
                  <c:v>11.580695750347736</c:v>
                </c:pt>
                <c:pt idx="375">
                  <c:v>11.580712671319192</c:v>
                </c:pt>
                <c:pt idx="376">
                  <c:v>11.580729119447504</c:v>
                </c:pt>
                <c:pt idx="377">
                  <c:v>11.580745107945898</c:v>
                </c:pt>
                <c:pt idx="378">
                  <c:v>11.580760649658369</c:v>
                </c:pt>
                <c:pt idx="379">
                  <c:v>11.580775757069995</c:v>
                </c:pt>
                <c:pt idx="380">
                  <c:v>11.580790442316969</c:v>
                </c:pt>
                <c:pt idx="381">
                  <c:v>11.580804717196349</c:v>
                </c:pt>
                <c:pt idx="382">
                  <c:v>11.580818593175533</c:v>
                </c:pt>
                <c:pt idx="383">
                  <c:v>11.580832081401468</c:v>
                </c:pt>
                <c:pt idx="384">
                  <c:v>11.580845192709614</c:v>
                </c:pt>
                <c:pt idx="385">
                  <c:v>11.580857937632638</c:v>
                </c:pt>
                <c:pt idx="386">
                  <c:v>11.580870326408885</c:v>
                </c:pt>
                <c:pt idx="387">
                  <c:v>11.580882368990592</c:v>
                </c:pt>
                <c:pt idx="388">
                  <c:v>11.580894075051891</c:v>
                </c:pt>
                <c:pt idx="389">
                  <c:v>11.58090545399658</c:v>
                </c:pt>
                <c:pt idx="390">
                  <c:v>11.580916514965672</c:v>
                </c:pt>
                <c:pt idx="391">
                  <c:v>11.580927266844744</c:v>
                </c:pt>
                <c:pt idx="392">
                  <c:v>11.580937718271073</c:v>
                </c:pt>
                <c:pt idx="393">
                  <c:v>11.580947877640572</c:v>
                </c:pt>
                <c:pt idx="394">
                  <c:v>11.580957753114536</c:v>
                </c:pt>
                <c:pt idx="395">
                  <c:v>11.580967352626203</c:v>
                </c:pt>
                <c:pt idx="396">
                  <c:v>11.580976683887119</c:v>
                </c:pt>
                <c:pt idx="397">
                  <c:v>11.580985754393341</c:v>
                </c:pt>
                <c:pt idx="398">
                  <c:v>11.58099457143145</c:v>
                </c:pt>
                <c:pt idx="399">
                  <c:v>11.581003142084414</c:v>
                </c:pt>
                <c:pt idx="400">
                  <c:v>11.58101147323727</c:v>
                </c:pt>
                <c:pt idx="401">
                  <c:v>11.581019571582658</c:v>
                </c:pt>
                <c:pt idx="402">
                  <c:v>11.581027443626198</c:v>
                </c:pt>
                <c:pt idx="403">
                  <c:v>11.581035095691718</c:v>
                </c:pt>
                <c:pt idx="404">
                  <c:v>11.581042533926327</c:v>
                </c:pt>
                <c:pt idx="405">
                  <c:v>11.581049764305362</c:v>
                </c:pt>
                <c:pt idx="406">
                  <c:v>11.581056792637183</c:v>
                </c:pt>
                <c:pt idx="407">
                  <c:v>11.581063624567838</c:v>
                </c:pt>
                <c:pt idx="408">
                  <c:v>11.581070265585602</c:v>
                </c:pt>
                <c:pt idx="409">
                  <c:v>11.581076721025385</c:v>
                </c:pt>
                <c:pt idx="410">
                  <c:v>11.581082996073015</c:v>
                </c:pt>
                <c:pt idx="411">
                  <c:v>11.581089095769411</c:v>
                </c:pt>
                <c:pt idx="412">
                  <c:v>11.581095025014621</c:v>
                </c:pt>
                <c:pt idx="413">
                  <c:v>11.581100788571771</c:v>
                </c:pt>
                <c:pt idx="414">
                  <c:v>11.581106391070881</c:v>
                </c:pt>
                <c:pt idx="415">
                  <c:v>11.581111837012591</c:v>
                </c:pt>
                <c:pt idx="416">
                  <c:v>11.581117130771775</c:v>
                </c:pt>
                <c:pt idx="417">
                  <c:v>11.58112227660105</c:v>
                </c:pt>
                <c:pt idx="418">
                  <c:v>11.581127278634202</c:v>
                </c:pt>
                <c:pt idx="419">
                  <c:v>11.581132140889501</c:v>
                </c:pt>
                <c:pt idx="420">
                  <c:v>11.581136867272926</c:v>
                </c:pt>
                <c:pt idx="421">
                  <c:v>11.581141461581311</c:v>
                </c:pt>
                <c:pt idx="422">
                  <c:v>11.581145927505386</c:v>
                </c:pt>
                <c:pt idx="423">
                  <c:v>11.581150268632751</c:v>
                </c:pt>
                <c:pt idx="424">
                  <c:v>11.58115448845075</c:v>
                </c:pt>
                <c:pt idx="425">
                  <c:v>11.581158590349277</c:v>
                </c:pt>
                <c:pt idx="426">
                  <c:v>11.5811625776235</c:v>
                </c:pt>
                <c:pt idx="427">
                  <c:v>11.581166453476502</c:v>
                </c:pt>
                <c:pt idx="428">
                  <c:v>11.581170221021862</c:v>
                </c:pt>
                <c:pt idx="429">
                  <c:v>11.581173883286151</c:v>
                </c:pt>
                <c:pt idx="430">
                  <c:v>11.581177443211367</c:v>
                </c:pt>
                <c:pt idx="431">
                  <c:v>11.581180903657291</c:v>
                </c:pt>
                <c:pt idx="432">
                  <c:v>11.581184267403795</c:v>
                </c:pt>
                <c:pt idx="433">
                  <c:v>11.581187537153067</c:v>
                </c:pt>
                <c:pt idx="434">
                  <c:v>11.581190715531786</c:v>
                </c:pt>
                <c:pt idx="435">
                  <c:v>11.581193805093228</c:v>
                </c:pt>
                <c:pt idx="436">
                  <c:v>11.581196808319325</c:v>
                </c:pt>
                <c:pt idx="437">
                  <c:v>11.581199727622646</c:v>
                </c:pt>
                <c:pt idx="438">
                  <c:v>11.581202565348349</c:v>
                </c:pt>
                <c:pt idx="439">
                  <c:v>11.581205323776054</c:v>
                </c:pt>
                <c:pt idx="440">
                  <c:v>11.581208005121681</c:v>
                </c:pt>
                <c:pt idx="441">
                  <c:v>11.581210611539229</c:v>
                </c:pt>
                <c:pt idx="442">
                  <c:v>11.581213145122502</c:v>
                </c:pt>
                <c:pt idx="443">
                  <c:v>11.581215607906799</c:v>
                </c:pt>
                <c:pt idx="444">
                  <c:v>11.581218001870539</c:v>
                </c:pt>
                <c:pt idx="445">
                  <c:v>11.581220328936858</c:v>
                </c:pt>
                <c:pt idx="446">
                  <c:v>11.581222590975154</c:v>
                </c:pt>
                <c:pt idx="447">
                  <c:v>11.58122478980258</c:v>
                </c:pt>
                <c:pt idx="448">
                  <c:v>11.581226927185515</c:v>
                </c:pt>
                <c:pt idx="449">
                  <c:v>11.581229004840978</c:v>
                </c:pt>
                <c:pt idx="450">
                  <c:v>11.581231024438004</c:v>
                </c:pt>
                <c:pt idx="451">
                  <c:v>11.581232987598991</c:v>
                </c:pt>
                <c:pt idx="452">
                  <c:v>11.581234895901</c:v>
                </c:pt>
                <c:pt idx="453">
                  <c:v>11.58123675087702</c:v>
                </c:pt>
                <c:pt idx="454">
                  <c:v>11.581238554017204</c:v>
                </c:pt>
                <c:pt idx="455">
                  <c:v>11.581240306770065</c:v>
                </c:pt>
                <c:pt idx="456">
                  <c:v>11.581242010543635</c:v>
                </c:pt>
                <c:pt idx="457">
                  <c:v>11.581243666706602</c:v>
                </c:pt>
                <c:pt idx="458">
                  <c:v>11.581245276589407</c:v>
                </c:pt>
                <c:pt idx="459">
                  <c:v>11.581246841485312</c:v>
                </c:pt>
                <c:pt idx="460">
                  <c:v>11.58124836265144</c:v>
                </c:pt>
                <c:pt idx="461">
                  <c:v>11.581249841309786</c:v>
                </c:pt>
                <c:pt idx="462">
                  <c:v>11.581251278648196</c:v>
                </c:pt>
                <c:pt idx="463">
                  <c:v>11.581252675821322</c:v>
                </c:pt>
                <c:pt idx="464">
                  <c:v>11.581254033951552</c:v>
                </c:pt>
                <c:pt idx="465">
                  <c:v>11.581255354129908</c:v>
                </c:pt>
                <c:pt idx="466">
                  <c:v>11.581256637416926</c:v>
                </c:pt>
                <c:pt idx="467">
                  <c:v>11.581257884843504</c:v>
                </c:pt>
                <c:pt idx="468">
                  <c:v>11.581259097411735</c:v>
                </c:pt>
                <c:pt idx="469">
                  <c:v>11.581260276095707</c:v>
                </c:pt>
                <c:pt idx="470">
                  <c:v>11.581261421842289</c:v>
                </c:pt>
                <c:pt idx="471">
                  <c:v>11.58126253557189</c:v>
                </c:pt>
                <c:pt idx="472">
                  <c:v>11.5812636181792</c:v>
                </c:pt>
                <c:pt idx="473">
                  <c:v>11.581264670533907</c:v>
                </c:pt>
                <c:pt idx="474">
                  <c:v>11.581265693481393</c:v>
                </c:pt>
                <c:pt idx="475">
                  <c:v>11.581266687843424</c:v>
                </c:pt>
                <c:pt idx="476">
                  <c:v>11.581267654418795</c:v>
                </c:pt>
                <c:pt idx="477">
                  <c:v>11.581268593983983</c:v>
                </c:pt>
                <c:pt idx="478">
                  <c:v>11.581269507293767</c:v>
                </c:pt>
                <c:pt idx="479">
                  <c:v>11.58127039508183</c:v>
                </c:pt>
                <c:pt idx="480">
                  <c:v>11.58127125806136</c:v>
                </c:pt>
                <c:pt idx="481">
                  <c:v>11.581272096925611</c:v>
                </c:pt>
                <c:pt idx="482">
                  <c:v>11.581272912348464</c:v>
                </c:pt>
                <c:pt idx="483">
                  <c:v>11.581273704984971</c:v>
                </c:pt>
                <c:pt idx="484">
                  <c:v>11.581274475471879</c:v>
                </c:pt>
                <c:pt idx="485">
                  <c:v>11.581275224428142</c:v>
                </c:pt>
                <c:pt idx="486">
                  <c:v>11.581275952455414</c:v>
                </c:pt>
                <c:pt idx="487">
                  <c:v>11.58127666013854</c:v>
                </c:pt>
                <c:pt idx="488">
                  <c:v>11.581277348046022</c:v>
                </c:pt>
                <c:pt idx="489">
                  <c:v>11.581278016730476</c:v>
                </c:pt>
                <c:pt idx="490">
                  <c:v>11.581278666729071</c:v>
                </c:pt>
                <c:pt idx="491">
                  <c:v>11.58127929856397</c:v>
                </c:pt>
                <c:pt idx="492">
                  <c:v>11.581279912742744</c:v>
                </c:pt>
                <c:pt idx="493">
                  <c:v>11.581280509758779</c:v>
                </c:pt>
                <c:pt idx="494">
                  <c:v>11.581281090091673</c:v>
                </c:pt>
                <c:pt idx="495">
                  <c:v>11.581281654207626</c:v>
                </c:pt>
                <c:pt idx="496">
                  <c:v>11.581282202559803</c:v>
                </c:pt>
                <c:pt idx="497">
                  <c:v>11.581282735588713</c:v>
                </c:pt>
                <c:pt idx="498">
                  <c:v>11.581283253722553</c:v>
                </c:pt>
                <c:pt idx="499">
                  <c:v>11.581283757377554</c:v>
                </c:pt>
                <c:pt idx="500">
                  <c:v>11.581284246958313</c:v>
                </c:pt>
                <c:pt idx="501">
                  <c:v>11.581284722858127</c:v>
                </c:pt>
                <c:pt idx="502">
                  <c:v>11.581285185459297</c:v>
                </c:pt>
                <c:pt idx="503">
                  <c:v>11.581285635133444</c:v>
                </c:pt>
                <c:pt idx="504">
                  <c:v>11.581286072241802</c:v>
                </c:pt>
                <c:pt idx="505">
                  <c:v>11.581286497135515</c:v>
                </c:pt>
                <c:pt idx="506">
                  <c:v>11.58128691015591</c:v>
                </c:pt>
                <c:pt idx="507">
                  <c:v>11.581287311634776</c:v>
                </c:pt>
                <c:pt idx="508">
                  <c:v>11.581287701894635</c:v>
                </c:pt>
                <c:pt idx="509">
                  <c:v>11.581288081248989</c:v>
                </c:pt>
                <c:pt idx="510">
                  <c:v>11.581288450002587</c:v>
                </c:pt>
                <c:pt idx="511">
                  <c:v>11.581288808451658</c:v>
                </c:pt>
                <c:pt idx="512">
                  <c:v>11.581289156884154</c:v>
                </c:pt>
                <c:pt idx="513">
                  <c:v>11.581289495579979</c:v>
                </c:pt>
                <c:pt idx="514">
                  <c:v>11.581289824811217</c:v>
                </c:pt>
                <c:pt idx="515">
                  <c:v>11.581290144842349</c:v>
                </c:pt>
                <c:pt idx="516">
                  <c:v>11.581290455930464</c:v>
                </c:pt>
                <c:pt idx="517">
                  <c:v>11.581290758325469</c:v>
                </c:pt>
                <c:pt idx="518">
                  <c:v>11.581291052270284</c:v>
                </c:pt>
                <c:pt idx="519">
                  <c:v>11.581291338001046</c:v>
                </c:pt>
                <c:pt idx="520">
                  <c:v>11.581291615747288</c:v>
                </c:pt>
                <c:pt idx="521">
                  <c:v>11.58129188573213</c:v>
                </c:pt>
                <c:pt idx="522">
                  <c:v>11.581292148172459</c:v>
                </c:pt>
                <c:pt idx="523">
                  <c:v>11.581292403279102</c:v>
                </c:pt>
                <c:pt idx="524">
                  <c:v>11.581292651256991</c:v>
                </c:pt>
                <c:pt idx="525">
                  <c:v>11.581292892305335</c:v>
                </c:pt>
                <c:pt idx="526">
                  <c:v>11.581293126617775</c:v>
                </c:pt>
                <c:pt idx="527">
                  <c:v>11.581293354382538</c:v>
                </c:pt>
                <c:pt idx="528">
                  <c:v>11.581293575782595</c:v>
                </c:pt>
                <c:pt idx="529">
                  <c:v>11.581293790995804</c:v>
                </c:pt>
                <c:pt idx="530">
                  <c:v>11.581294000195051</c:v>
                </c:pt>
                <c:pt idx="531">
                  <c:v>11.581294203548389</c:v>
                </c:pt>
                <c:pt idx="532">
                  <c:v>11.581294401219179</c:v>
                </c:pt>
                <c:pt idx="533">
                  <c:v>11.581294593366215</c:v>
                </c:pt>
                <c:pt idx="534">
                  <c:v>11.581294780143855</c:v>
                </c:pt>
                <c:pt idx="535">
                  <c:v>11.581294961702142</c:v>
                </c:pt>
                <c:pt idx="536">
                  <c:v>11.581295138186926</c:v>
                </c:pt>
                <c:pt idx="537">
                  <c:v>11.581295309739982</c:v>
                </c:pt>
                <c:pt idx="538">
                  <c:v>11.581295476499124</c:v>
                </c:pt>
                <c:pt idx="539">
                  <c:v>11.581295638598315</c:v>
                </c:pt>
                <c:pt idx="540">
                  <c:v>11.581295796167771</c:v>
                </c:pt>
                <c:pt idx="541">
                  <c:v>11.581295949334073</c:v>
                </c:pt>
                <c:pt idx="542">
                  <c:v>11.581296098220266</c:v>
                </c:pt>
                <c:pt idx="543">
                  <c:v>11.581296242945951</c:v>
                </c:pt>
                <c:pt idx="544">
                  <c:v>11.581296383627393</c:v>
                </c:pt>
                <c:pt idx="545">
                  <c:v>11.581296520377602</c:v>
                </c:pt>
                <c:pt idx="546">
                  <c:v>11.581296653306435</c:v>
                </c:pt>
                <c:pt idx="547">
                  <c:v>11.581296782520678</c:v>
                </c:pt>
                <c:pt idx="548">
                  <c:v>11.581296908124131</c:v>
                </c:pt>
                <c:pt idx="549">
                  <c:v>11.581297030217694</c:v>
                </c:pt>
                <c:pt idx="550">
                  <c:v>11.58129714889945</c:v>
                </c:pt>
                <c:pt idx="551">
                  <c:v>11.581297264264737</c:v>
                </c:pt>
                <c:pt idx="552">
                  <c:v>11.581297376406233</c:v>
                </c:pt>
                <c:pt idx="553">
                  <c:v>11.581297485414025</c:v>
                </c:pt>
                <c:pt idx="554">
                  <c:v>11.58129759137568</c:v>
                </c:pt>
                <c:pt idx="555">
                  <c:v>11.581297694376321</c:v>
                </c:pt>
                <c:pt idx="556">
                  <c:v>11.58129779449869</c:v>
                </c:pt>
                <c:pt idx="557">
                  <c:v>11.581297891823219</c:v>
                </c:pt>
                <c:pt idx="558">
                  <c:v>11.58129798642809</c:v>
                </c:pt>
                <c:pt idx="559">
                  <c:v>11.581298078389304</c:v>
                </c:pt>
                <c:pt idx="560">
                  <c:v>11.581298167780734</c:v>
                </c:pt>
                <c:pt idx="561">
                  <c:v>11.581298254674191</c:v>
                </c:pt>
                <c:pt idx="562">
                  <c:v>11.581298339139479</c:v>
                </c:pt>
                <c:pt idx="563">
                  <c:v>11.581298421244453</c:v>
                </c:pt>
                <c:pt idx="564">
                  <c:v>11.581298501055068</c:v>
                </c:pt>
                <c:pt idx="565">
                  <c:v>11.581298578635439</c:v>
                </c:pt>
                <c:pt idx="566">
                  <c:v>11.581298654047886</c:v>
                </c:pt>
                <c:pt idx="567">
                  <c:v>11.581298727352994</c:v>
                </c:pt>
                <c:pt idx="568">
                  <c:v>11.581298798609648</c:v>
                </c:pt>
                <c:pt idx="569">
                  <c:v>11.581298867875091</c:v>
                </c:pt>
                <c:pt idx="570">
                  <c:v>11.581298935204966</c:v>
                </c:pt>
                <c:pt idx="571">
                  <c:v>11.581299000653361</c:v>
                </c:pt>
                <c:pt idx="572">
                  <c:v>11.581299064272853</c:v>
                </c:pt>
                <c:pt idx="573">
                  <c:v>11.581299126114548</c:v>
                </c:pt>
                <c:pt idx="574">
                  <c:v>11.581299186228126</c:v>
                </c:pt>
                <c:pt idx="575">
                  <c:v>11.581299244661878</c:v>
                </c:pt>
                <c:pt idx="576">
                  <c:v>11.581299301462744</c:v>
                </c:pt>
                <c:pt idx="577">
                  <c:v>11.581299356676356</c:v>
                </c:pt>
                <c:pt idx="578">
                  <c:v>11.581299410347066</c:v>
                </c:pt>
                <c:pt idx="579">
                  <c:v>11.581299462517991</c:v>
                </c:pt>
                <c:pt idx="580">
                  <c:v>11.581299513231041</c:v>
                </c:pt>
                <c:pt idx="581">
                  <c:v>11.581299562526956</c:v>
                </c:pt>
                <c:pt idx="582">
                  <c:v>11.581299610445335</c:v>
                </c:pt>
                <c:pt idx="583">
                  <c:v>11.581299657024672</c:v>
                </c:pt>
                <c:pt idx="584">
                  <c:v>11.581299702302388</c:v>
                </c:pt>
                <c:pt idx="585">
                  <c:v>11.581299746314853</c:v>
                </c:pt>
                <c:pt idx="586">
                  <c:v>11.581299789097425</c:v>
                </c:pt>
                <c:pt idx="587">
                  <c:v>11.581299830684472</c:v>
                </c:pt>
                <c:pt idx="588">
                  <c:v>11.581299871109401</c:v>
                </c:pt>
                <c:pt idx="589">
                  <c:v>11.581299910404688</c:v>
                </c:pt>
                <c:pt idx="590">
                  <c:v>11.581299948601899</c:v>
                </c:pt>
                <c:pt idx="591">
                  <c:v>11.58129998573172</c:v>
                </c:pt>
                <c:pt idx="592">
                  <c:v>11.581300021823978</c:v>
                </c:pt>
                <c:pt idx="593">
                  <c:v>11.581300056907665</c:v>
                </c:pt>
                <c:pt idx="594">
                  <c:v>11.581300091010966</c:v>
                </c:pt>
                <c:pt idx="595">
                  <c:v>11.581300124161279</c:v>
                </c:pt>
                <c:pt idx="596">
                  <c:v>11.581300156385232</c:v>
                </c:pt>
                <c:pt idx="597">
                  <c:v>11.581300187708713</c:v>
                </c:pt>
                <c:pt idx="598">
                  <c:v>11.581300218156883</c:v>
                </c:pt>
                <c:pt idx="599">
                  <c:v>11.581300247754204</c:v>
                </c:pt>
                <c:pt idx="600">
                  <c:v>11.58130027652445</c:v>
                </c:pt>
                <c:pt idx="601">
                  <c:v>11.581300304490735</c:v>
                </c:pt>
                <c:pt idx="602">
                  <c:v>11.581300331675525</c:v>
                </c:pt>
                <c:pt idx="603">
                  <c:v>11.581300358100657</c:v>
                </c:pt>
                <c:pt idx="604">
                  <c:v>11.58130038378736</c:v>
                </c:pt>
                <c:pt idx="605">
                  <c:v>11.581300408756267</c:v>
                </c:pt>
                <c:pt idx="606">
                  <c:v>11.581300433027439</c:v>
                </c:pt>
                <c:pt idx="607">
                  <c:v>11.581300456620371</c:v>
                </c:pt>
                <c:pt idx="608">
                  <c:v>11.581300479554017</c:v>
                </c:pt>
                <c:pt idx="609">
                  <c:v>11.581300501846801</c:v>
                </c:pt>
                <c:pt idx="610">
                  <c:v>11.581300523516632</c:v>
                </c:pt>
                <c:pt idx="611">
                  <c:v>11.581300544580916</c:v>
                </c:pt>
                <c:pt idx="612">
                  <c:v>11.581300565056575</c:v>
                </c:pt>
                <c:pt idx="613">
                  <c:v>11.581300584960058</c:v>
                </c:pt>
                <c:pt idx="614">
                  <c:v>11.581300604307353</c:v>
                </c:pt>
                <c:pt idx="615">
                  <c:v>11.581300623114004</c:v>
                </c:pt>
                <c:pt idx="616">
                  <c:v>11.581300641395117</c:v>
                </c:pt>
                <c:pt idx="617">
                  <c:v>11.581300659165381</c:v>
                </c:pt>
                <c:pt idx="618">
                  <c:v>11.581300676439067</c:v>
                </c:pt>
                <c:pt idx="619">
                  <c:v>11.581300693230055</c:v>
                </c:pt>
                <c:pt idx="620">
                  <c:v>11.581300709551831</c:v>
                </c:pt>
                <c:pt idx="621">
                  <c:v>11.581300725417508</c:v>
                </c:pt>
                <c:pt idx="622">
                  <c:v>11.581300740839831</c:v>
                </c:pt>
                <c:pt idx="623">
                  <c:v>11.58130075583119</c:v>
                </c:pt>
                <c:pt idx="624">
                  <c:v>11.581300770403628</c:v>
                </c:pt>
                <c:pt idx="625">
                  <c:v>11.58130078456885</c:v>
                </c:pt>
                <c:pt idx="626">
                  <c:v>11.581300798338235</c:v>
                </c:pt>
                <c:pt idx="627">
                  <c:v>11.581300811722848</c:v>
                </c:pt>
                <c:pt idx="628">
                  <c:v>11.581300824733438</c:v>
                </c:pt>
                <c:pt idx="629">
                  <c:v>11.581300837380457</c:v>
                </c:pt>
                <c:pt idx="630">
                  <c:v>11.581300849674065</c:v>
                </c:pt>
                <c:pt idx="631">
                  <c:v>11.581300861624138</c:v>
                </c:pt>
                <c:pt idx="632">
                  <c:v>11.581300873240275</c:v>
                </c:pt>
                <c:pt idx="633">
                  <c:v>11.581300884531808</c:v>
                </c:pt>
                <c:pt idx="634">
                  <c:v>11.581300895507809</c:v>
                </c:pt>
                <c:pt idx="635">
                  <c:v>11.581300906177095</c:v>
                </c:pt>
                <c:pt idx="636">
                  <c:v>11.581300916548235</c:v>
                </c:pt>
                <c:pt idx="637">
                  <c:v>11.581300926629563</c:v>
                </c:pt>
                <c:pt idx="638">
                  <c:v>11.581300936429175</c:v>
                </c:pt>
                <c:pt idx="639">
                  <c:v>11.581300945954945</c:v>
                </c:pt>
                <c:pt idx="640">
                  <c:v>11.581300955214525</c:v>
                </c:pt>
                <c:pt idx="641">
                  <c:v>11.581300964215353</c:v>
                </c:pt>
                <c:pt idx="642">
                  <c:v>11.581300972964661</c:v>
                </c:pt>
                <c:pt idx="643">
                  <c:v>11.581300981469475</c:v>
                </c:pt>
                <c:pt idx="644">
                  <c:v>11.581300989736629</c:v>
                </c:pt>
                <c:pt idx="645">
                  <c:v>11.581300997772765</c:v>
                </c:pt>
                <c:pt idx="646">
                  <c:v>11.581301005584336</c:v>
                </c:pt>
                <c:pt idx="647">
                  <c:v>11.581301013177621</c:v>
                </c:pt>
                <c:pt idx="648">
                  <c:v>11.581301020558715</c:v>
                </c:pt>
                <c:pt idx="649">
                  <c:v>11.581301027733552</c:v>
                </c:pt>
                <c:pt idx="650">
                  <c:v>11.581301034707893</c:v>
                </c:pt>
                <c:pt idx="651">
                  <c:v>11.581301041487341</c:v>
                </c:pt>
                <c:pt idx="652">
                  <c:v>11.581301048077345</c:v>
                </c:pt>
                <c:pt idx="653">
                  <c:v>11.581301054483195</c:v>
                </c:pt>
                <c:pt idx="654">
                  <c:v>11.581301060710038</c:v>
                </c:pt>
                <c:pt idx="655">
                  <c:v>11.581301066762878</c:v>
                </c:pt>
                <c:pt idx="656">
                  <c:v>11.581301072646575</c:v>
                </c:pt>
                <c:pt idx="657">
                  <c:v>11.581301078365858</c:v>
                </c:pt>
                <c:pt idx="658">
                  <c:v>11.58130108392532</c:v>
                </c:pt>
                <c:pt idx="659">
                  <c:v>11.581301089329427</c:v>
                </c:pt>
                <c:pt idx="660">
                  <c:v>11.581301094582521</c:v>
                </c:pt>
                <c:pt idx="661">
                  <c:v>11.581301099688821</c:v>
                </c:pt>
                <c:pt idx="662">
                  <c:v>11.581301104652429</c:v>
                </c:pt>
                <c:pt idx="663">
                  <c:v>11.581301109477334</c:v>
                </c:pt>
                <c:pt idx="664">
                  <c:v>11.58130111416741</c:v>
                </c:pt>
                <c:pt idx="665">
                  <c:v>11.581301118726426</c:v>
                </c:pt>
                <c:pt idx="666">
                  <c:v>11.581301123158044</c:v>
                </c:pt>
                <c:pt idx="667">
                  <c:v>11.581301127465823</c:v>
                </c:pt>
                <c:pt idx="668">
                  <c:v>11.581301131653225</c:v>
                </c:pt>
                <c:pt idx="669">
                  <c:v>11.581301135723614</c:v>
                </c:pt>
                <c:pt idx="670">
                  <c:v>11.581301139680258</c:v>
                </c:pt>
                <c:pt idx="671">
                  <c:v>11.581301143526337</c:v>
                </c:pt>
                <c:pt idx="672">
                  <c:v>11.581301147264941</c:v>
                </c:pt>
                <c:pt idx="673">
                  <c:v>11.581301150899073</c:v>
                </c:pt>
                <c:pt idx="674">
                  <c:v>11.581301154431651</c:v>
                </c:pt>
                <c:pt idx="675">
                  <c:v>11.581301157865514</c:v>
                </c:pt>
                <c:pt idx="676">
                  <c:v>11.58130116120342</c:v>
                </c:pt>
                <c:pt idx="677">
                  <c:v>11.581301164448051</c:v>
                </c:pt>
                <c:pt idx="678">
                  <c:v>11.581301167602014</c:v>
                </c:pt>
                <c:pt idx="679">
                  <c:v>11.581301170667842</c:v>
                </c:pt>
                <c:pt idx="680">
                  <c:v>11.581301173647999</c:v>
                </c:pt>
                <c:pt idx="681">
                  <c:v>11.581301176544876</c:v>
                </c:pt>
                <c:pt idx="682">
                  <c:v>11.581301179360803</c:v>
                </c:pt>
                <c:pt idx="683">
                  <c:v>11.581301182098041</c:v>
                </c:pt>
                <c:pt idx="684">
                  <c:v>11.581301184758789</c:v>
                </c:pt>
                <c:pt idx="685">
                  <c:v>11.581301187345185</c:v>
                </c:pt>
                <c:pt idx="686">
                  <c:v>11.581301189859305</c:v>
                </c:pt>
                <c:pt idx="687">
                  <c:v>11.581301192303171</c:v>
                </c:pt>
                <c:pt idx="688">
                  <c:v>11.581301194678744</c:v>
                </c:pt>
                <c:pt idx="689">
                  <c:v>11.581301196987935</c:v>
                </c:pt>
                <c:pt idx="690">
                  <c:v>11.581301199232596</c:v>
                </c:pt>
                <c:pt idx="691">
                  <c:v>11.581301201414533</c:v>
                </c:pt>
                <c:pt idx="692">
                  <c:v>11.581301203535498</c:v>
                </c:pt>
                <c:pt idx="693">
                  <c:v>11.581301205597192</c:v>
                </c:pt>
                <c:pt idx="694">
                  <c:v>11.581301207601275</c:v>
                </c:pt>
                <c:pt idx="695">
                  <c:v>11.581301209549355</c:v>
                </c:pt>
                <c:pt idx="696">
                  <c:v>11.581301211442998</c:v>
                </c:pt>
                <c:pt idx="697">
                  <c:v>11.581301213283725</c:v>
                </c:pt>
                <c:pt idx="698">
                  <c:v>11.581301215073013</c:v>
                </c:pt>
                <c:pt idx="699">
                  <c:v>11.581301216812301</c:v>
                </c:pt>
                <c:pt idx="700">
                  <c:v>11.581301218502986</c:v>
                </c:pt>
                <c:pt idx="701">
                  <c:v>11.581301220146427</c:v>
                </c:pt>
                <c:pt idx="702">
                  <c:v>11.581301221743944</c:v>
                </c:pt>
                <c:pt idx="703">
                  <c:v>11.581301223296819</c:v>
                </c:pt>
                <c:pt idx="704">
                  <c:v>11.5813012248063</c:v>
                </c:pt>
                <c:pt idx="705">
                  <c:v>11.581301226273599</c:v>
                </c:pt>
                <c:pt idx="706">
                  <c:v>11.581301227699896</c:v>
                </c:pt>
                <c:pt idx="707">
                  <c:v>11.581301229086336</c:v>
                </c:pt>
                <c:pt idx="708">
                  <c:v>11.581301230434033</c:v>
                </c:pt>
                <c:pt idx="709">
                  <c:v>11.581301231744069</c:v>
                </c:pt>
                <c:pt idx="710">
                  <c:v>11.581301233017498</c:v>
                </c:pt>
                <c:pt idx="711">
                  <c:v>11.581301234255342</c:v>
                </c:pt>
                <c:pt idx="712">
                  <c:v>11.581301235458596</c:v>
                </c:pt>
                <c:pt idx="713">
                  <c:v>11.581301236628226</c:v>
                </c:pt>
                <c:pt idx="714">
                  <c:v>11.581301237765171</c:v>
                </c:pt>
                <c:pt idx="715">
                  <c:v>11.581301238870346</c:v>
                </c:pt>
                <c:pt idx="716">
                  <c:v>11.581301239944636</c:v>
                </c:pt>
                <c:pt idx="717">
                  <c:v>11.581301240988907</c:v>
                </c:pt>
                <c:pt idx="718">
                  <c:v>11.581301242003997</c:v>
                </c:pt>
                <c:pt idx="719">
                  <c:v>11.581301242990721</c:v>
                </c:pt>
                <c:pt idx="720">
                  <c:v>11.581301243949872</c:v>
                </c:pt>
                <c:pt idx="721">
                  <c:v>11.581301244882219</c:v>
                </c:pt>
                <c:pt idx="722">
                  <c:v>11.581301245788513</c:v>
                </c:pt>
                <c:pt idx="723">
                  <c:v>11.581301246669481</c:v>
                </c:pt>
                <c:pt idx="724">
                  <c:v>11.581301247525831</c:v>
                </c:pt>
                <c:pt idx="725">
                  <c:v>11.581301248358251</c:v>
                </c:pt>
                <c:pt idx="726">
                  <c:v>11.58130124916741</c:v>
                </c:pt>
                <c:pt idx="727">
                  <c:v>11.581301249953958</c:v>
                </c:pt>
                <c:pt idx="728">
                  <c:v>11.581301250718527</c:v>
                </c:pt>
                <c:pt idx="729">
                  <c:v>11.58130125146173</c:v>
                </c:pt>
                <c:pt idx="730">
                  <c:v>11.581301252184165</c:v>
                </c:pt>
                <c:pt idx="731">
                  <c:v>11.581301252886412</c:v>
                </c:pt>
                <c:pt idx="732">
                  <c:v>11.581301253569036</c:v>
                </c:pt>
                <c:pt idx="733">
                  <c:v>11.581301254232583</c:v>
                </c:pt>
                <c:pt idx="734">
                  <c:v>11.581301254877589</c:v>
                </c:pt>
                <c:pt idx="735">
                  <c:v>11.58130125550457</c:v>
                </c:pt>
                <c:pt idx="736">
                  <c:v>11.581301256114031</c:v>
                </c:pt>
                <c:pt idx="737">
                  <c:v>11.58130125670646</c:v>
                </c:pt>
                <c:pt idx="738">
                  <c:v>11.581301257282336</c:v>
                </c:pt>
                <c:pt idx="739">
                  <c:v>11.581301257842117</c:v>
                </c:pt>
                <c:pt idx="740">
                  <c:v>11.581301258386256</c:v>
                </c:pt>
                <c:pt idx="741">
                  <c:v>11.58130125891519</c:v>
                </c:pt>
                <c:pt idx="742">
                  <c:v>11.581301259429344</c:v>
                </c:pt>
                <c:pt idx="743">
                  <c:v>11.581301259929129</c:v>
                </c:pt>
                <c:pt idx="744">
                  <c:v>11.581301260414948</c:v>
                </c:pt>
                <c:pt idx="745">
                  <c:v>11.581301260887193</c:v>
                </c:pt>
                <c:pt idx="746">
                  <c:v>11.58130126134624</c:v>
                </c:pt>
                <c:pt idx="747">
                  <c:v>11.58130126179246</c:v>
                </c:pt>
                <c:pt idx="748">
                  <c:v>11.58130126222621</c:v>
                </c:pt>
                <c:pt idx="749">
                  <c:v>11.581301262647839</c:v>
                </c:pt>
                <c:pt idx="750">
                  <c:v>11.581301263057687</c:v>
                </c:pt>
                <c:pt idx="751">
                  <c:v>11.581301263456082</c:v>
                </c:pt>
                <c:pt idx="752">
                  <c:v>11.581301263843343</c:v>
                </c:pt>
                <c:pt idx="753">
                  <c:v>11.581301264219784</c:v>
                </c:pt>
                <c:pt idx="754">
                  <c:v>11.581301264585704</c:v>
                </c:pt>
                <c:pt idx="755">
                  <c:v>11.5813012649414</c:v>
                </c:pt>
                <c:pt idx="756">
                  <c:v>11.581301265287156</c:v>
                </c:pt>
                <c:pt idx="757">
                  <c:v>11.581301265623249</c:v>
                </c:pt>
                <c:pt idx="758">
                  <c:v>11.581301265949952</c:v>
                </c:pt>
                <c:pt idx="759">
                  <c:v>11.581301266267525</c:v>
                </c:pt>
                <c:pt idx="760">
                  <c:v>11.581301266576224</c:v>
                </c:pt>
                <c:pt idx="761">
                  <c:v>11.581301266876297</c:v>
                </c:pt>
                <c:pt idx="762">
                  <c:v>11.581301267167984</c:v>
                </c:pt>
                <c:pt idx="763">
                  <c:v>11.581301267451519</c:v>
                </c:pt>
                <c:pt idx="764">
                  <c:v>11.581301267727131</c:v>
                </c:pt>
                <c:pt idx="765">
                  <c:v>11.581301267995041</c:v>
                </c:pt>
                <c:pt idx="766">
                  <c:v>11.581301268255466</c:v>
                </c:pt>
                <c:pt idx="767">
                  <c:v>11.581301268508613</c:v>
                </c:pt>
                <c:pt idx="768">
                  <c:v>11.581301268754686</c:v>
                </c:pt>
                <c:pt idx="769">
                  <c:v>11.581301268993883</c:v>
                </c:pt>
                <c:pt idx="770">
                  <c:v>11.581301269226396</c:v>
                </c:pt>
                <c:pt idx="771">
                  <c:v>11.58130126945241</c:v>
                </c:pt>
                <c:pt idx="772">
                  <c:v>11.58130126967211</c:v>
                </c:pt>
                <c:pt idx="773">
                  <c:v>11.581301269885671</c:v>
                </c:pt>
                <c:pt idx="774">
                  <c:v>11.581301270093263</c:v>
                </c:pt>
                <c:pt idx="775">
                  <c:v>11.581301270295054</c:v>
                </c:pt>
                <c:pt idx="776">
                  <c:v>11.581301270491206</c:v>
                </c:pt>
                <c:pt idx="777">
                  <c:v>11.581301270681877</c:v>
                </c:pt>
                <c:pt idx="778">
                  <c:v>11.58130127086722</c:v>
                </c:pt>
                <c:pt idx="779">
                  <c:v>11.581301271047383</c:v>
                </c:pt>
                <c:pt idx="780">
                  <c:v>11.581301271222513</c:v>
                </c:pt>
                <c:pt idx="781">
                  <c:v>11.581301271392748</c:v>
                </c:pt>
                <c:pt idx="782">
                  <c:v>11.581301271558226</c:v>
                </c:pt>
                <c:pt idx="783">
                  <c:v>11.581301271719081</c:v>
                </c:pt>
                <c:pt idx="784">
                  <c:v>11.581301271875439</c:v>
                </c:pt>
                <c:pt idx="785">
                  <c:v>11.58130127202743</c:v>
                </c:pt>
                <c:pt idx="786">
                  <c:v>11.581301272175173</c:v>
                </c:pt>
                <c:pt idx="787">
                  <c:v>11.581301272318786</c:v>
                </c:pt>
                <c:pt idx="788">
                  <c:v>11.581301272458386</c:v>
                </c:pt>
                <c:pt idx="789">
                  <c:v>11.581301272594086</c:v>
                </c:pt>
                <c:pt idx="790">
                  <c:v>11.581301272725993</c:v>
                </c:pt>
                <c:pt idx="791">
                  <c:v>11.581301272854214</c:v>
                </c:pt>
                <c:pt idx="792">
                  <c:v>11.581301272978852</c:v>
                </c:pt>
                <c:pt idx="793">
                  <c:v>11.581301273100008</c:v>
                </c:pt>
                <c:pt idx="794">
                  <c:v>11.581301273217779</c:v>
                </c:pt>
                <c:pt idx="795">
                  <c:v>11.581301273332258</c:v>
                </c:pt>
                <c:pt idx="796">
                  <c:v>11.581301273443538</c:v>
                </c:pt>
                <c:pt idx="797">
                  <c:v>11.581301273551709</c:v>
                </c:pt>
                <c:pt idx="798">
                  <c:v>11.581301273656857</c:v>
                </c:pt>
                <c:pt idx="799">
                  <c:v>11.581301273759067</c:v>
                </c:pt>
                <c:pt idx="800">
                  <c:v>11.58130127385842</c:v>
                </c:pt>
              </c:numCache>
            </c:numRef>
          </c:yVal>
        </c:ser>
        <c:ser>
          <c:idx val="1"/>
          <c:order val="1"/>
          <c:tx>
            <c:v>Z-N reaction</c:v>
          </c:tx>
          <c:spPr>
            <a:ln w="12700" cmpd="sng">
              <a:solidFill>
                <a:srgbClr val="008000"/>
              </a:solidFill>
            </a:ln>
          </c:spPr>
          <c:marker>
            <c:symbol val="none"/>
          </c:marker>
          <c:dPt>
            <c:idx val="1"/>
            <c:spPr>
              <a:ln w="12700" cmpd="sng">
                <a:solidFill>
                  <a:srgbClr val="008000"/>
                </a:solidFill>
                <a:prstDash val="dash"/>
              </a:ln>
            </c:spPr>
          </c:dPt>
          <c:xVal>
            <c:numRef>
              <c:f>'Drag Race'!$N$5:$N$6</c:f>
              <c:numCache>
                <c:formatCode>0.000</c:formatCode>
                <c:ptCount val="2"/>
                <c:pt idx="0">
                  <c:v>0</c:v>
                </c:pt>
                <c:pt idx="1">
                  <c:v>0.49445943425601646</c:v>
                </c:pt>
              </c:numCache>
            </c:numRef>
          </c:xVal>
          <c:yVal>
            <c:numRef>
              <c:f>'Drag Race'!$O$5:$O$6</c:f>
              <c:numCache>
                <c:formatCode>0.000</c:formatCode>
                <c:ptCount val="2"/>
                <c:pt idx="0">
                  <c:v>-1.3890531784983269</c:v>
                </c:pt>
                <c:pt idx="1">
                  <c:v>12.73943140500846</c:v>
                </c:pt>
              </c:numCache>
            </c:numRef>
          </c:yVal>
        </c:ser>
        <c:ser>
          <c:idx val="2"/>
          <c:order val="2"/>
          <c:tx>
            <c:v>L</c:v>
          </c:tx>
          <c:spPr>
            <a:ln w="12700" cmpd="sng">
              <a:solidFill>
                <a:schemeClr val="tx1"/>
              </a:solidFill>
              <a:prstDash val="dot"/>
            </a:ln>
          </c:spPr>
          <c:marker>
            <c:symbol val="none"/>
          </c:marker>
          <c:xVal>
            <c:numRef>
              <c:f>'Drag Race'!$N$8:$N$9</c:f>
              <c:numCache>
                <c:formatCode>0.000</c:formatCode>
                <c:ptCount val="2"/>
                <c:pt idx="0" formatCode="General">
                  <c:v>4.861317183256806E-2</c:v>
                </c:pt>
                <c:pt idx="1">
                  <c:v>4.861317183256806E-2</c:v>
                </c:pt>
              </c:numCache>
            </c:numRef>
          </c:xVal>
          <c:yVal>
            <c:numRef>
              <c:f>'Drag Race'!$O$8:$O$9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1.021371471044247</c:v>
                </c:pt>
              </c:numCache>
            </c:numRef>
          </c:yVal>
        </c:ser>
        <c:ser>
          <c:idx val="3"/>
          <c:order val="3"/>
          <c:tx>
            <c:v>T</c:v>
          </c:tx>
          <c:spPr>
            <a:ln w="12700" cmpd="sng">
              <a:solidFill>
                <a:schemeClr val="tx1"/>
              </a:solidFill>
              <a:prstDash val="dot"/>
            </a:ln>
          </c:spPr>
          <c:marker>
            <c:symbol val="none"/>
          </c:marker>
          <c:xVal>
            <c:numRef>
              <c:f>'Drag Race'!$N$11:$N$12</c:f>
              <c:numCache>
                <c:formatCode>General</c:formatCode>
                <c:ptCount val="2"/>
                <c:pt idx="0">
                  <c:v>0.45392795585388473</c:v>
                </c:pt>
                <c:pt idx="1">
                  <c:v>0.45392795585388473</c:v>
                </c:pt>
              </c:numCache>
            </c:numRef>
          </c:xVal>
          <c:yVal>
            <c:numRef>
              <c:f>'Drag Race'!$O$11:$O$12</c:f>
              <c:numCache>
                <c:formatCode>General</c:formatCode>
                <c:ptCount val="2"/>
                <c:pt idx="0">
                  <c:v>0</c:v>
                </c:pt>
                <c:pt idx="1">
                  <c:v>11.581301277280417</c:v>
                </c:pt>
              </c:numCache>
            </c:numRef>
          </c:yVal>
        </c:ser>
        <c:axId val="74437760"/>
        <c:axId val="74440064"/>
      </c:scatterChart>
      <c:valAx>
        <c:axId val="74437760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083067092651832"/>
              <c:y val="0.928429423459245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40064"/>
        <c:crosses val="autoZero"/>
        <c:crossBetween val="midCat"/>
        <c:majorUnit val="1"/>
      </c:valAx>
      <c:valAx>
        <c:axId val="74440064"/>
        <c:scaling>
          <c:orientation val="minMax"/>
          <c:max val="1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 (ft/s)</a:t>
                </a:r>
              </a:p>
            </c:rich>
          </c:tx>
          <c:layout>
            <c:manualLayout>
              <c:xMode val="edge"/>
              <c:yMode val="edge"/>
              <c:x val="2.9756951112818197E-3"/>
              <c:y val="0.467196765334891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37760"/>
        <c:crosses val="autoZero"/>
        <c:crossBetween val="midCat"/>
        <c:majorUnit val="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" r="0.75000000000000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Acceleration versus time</a:t>
            </a:r>
          </a:p>
        </c:rich>
      </c:tx>
      <c:layout>
        <c:manualLayout>
          <c:xMode val="edge"/>
          <c:yMode val="edge"/>
          <c:x val="0.39456867768985865"/>
          <c:y val="4.96771345563552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5765613299546"/>
          <c:y val="0.14056252463471838"/>
          <c:w val="0.82729235582823446"/>
          <c:h val="0.73293316416675258"/>
        </c:manualLayout>
      </c:layout>
      <c:scatterChart>
        <c:scatterStyle val="smoothMarker"/>
        <c:ser>
          <c:idx val="0"/>
          <c:order val="0"/>
          <c:tx>
            <c:strRef>
              <c:f>'Drag Race'!$E$35</c:f>
              <c:strCache>
                <c:ptCount val="1"/>
                <c:pt idx="0">
                  <c:v>dv/dt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'Drag Race'!$B$37:$B$537</c:f>
              <c:numCache>
                <c:formatCode>0.00</c:formatCode>
                <c:ptCount val="5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</c:numCache>
            </c:numRef>
          </c:xVal>
          <c:yVal>
            <c:numRef>
              <c:f>'Drag Race'!$E$37:$E$537</c:f>
              <c:numCache>
                <c:formatCode>0.00</c:formatCode>
                <c:ptCount val="501"/>
                <c:pt idx="0">
                  <c:v>23.683976140156449</c:v>
                </c:pt>
                <c:pt idx="1">
                  <c:v>23.683976140156449</c:v>
                </c:pt>
                <c:pt idx="2">
                  <c:v>23.683976140156449</c:v>
                </c:pt>
                <c:pt idx="3">
                  <c:v>23.683976140156449</c:v>
                </c:pt>
                <c:pt idx="4">
                  <c:v>23.683976140156449</c:v>
                </c:pt>
                <c:pt idx="5">
                  <c:v>23.683976140156449</c:v>
                </c:pt>
                <c:pt idx="6">
                  <c:v>23.683976140156449</c:v>
                </c:pt>
                <c:pt idx="7">
                  <c:v>23.683976140156449</c:v>
                </c:pt>
                <c:pt idx="8">
                  <c:v>23.683976140156449</c:v>
                </c:pt>
                <c:pt idx="9">
                  <c:v>23.683976140156449</c:v>
                </c:pt>
                <c:pt idx="10">
                  <c:v>23.683976140156449</c:v>
                </c:pt>
                <c:pt idx="11">
                  <c:v>23.683976140156449</c:v>
                </c:pt>
                <c:pt idx="12">
                  <c:v>23.683976140156449</c:v>
                </c:pt>
                <c:pt idx="13">
                  <c:v>23.683976140156449</c:v>
                </c:pt>
                <c:pt idx="14">
                  <c:v>23.683976140156449</c:v>
                </c:pt>
                <c:pt idx="15">
                  <c:v>23.683976140156449</c:v>
                </c:pt>
                <c:pt idx="16">
                  <c:v>23.683976140156449</c:v>
                </c:pt>
                <c:pt idx="17">
                  <c:v>23.683976140156449</c:v>
                </c:pt>
                <c:pt idx="18">
                  <c:v>23.683976140156449</c:v>
                </c:pt>
                <c:pt idx="19">
                  <c:v>23.683976140156449</c:v>
                </c:pt>
                <c:pt idx="20">
                  <c:v>23.683976140156449</c:v>
                </c:pt>
                <c:pt idx="21">
                  <c:v>23.683976140156449</c:v>
                </c:pt>
                <c:pt idx="22">
                  <c:v>23.683976140156449</c:v>
                </c:pt>
                <c:pt idx="23">
                  <c:v>23.683976140156449</c:v>
                </c:pt>
                <c:pt idx="24">
                  <c:v>23.683976140156449</c:v>
                </c:pt>
                <c:pt idx="25">
                  <c:v>23.683976140156449</c:v>
                </c:pt>
                <c:pt idx="26">
                  <c:v>23.683976140156449</c:v>
                </c:pt>
                <c:pt idx="27">
                  <c:v>23.683976140156449</c:v>
                </c:pt>
                <c:pt idx="28">
                  <c:v>23.683976140156449</c:v>
                </c:pt>
                <c:pt idx="29">
                  <c:v>23.683976140156449</c:v>
                </c:pt>
                <c:pt idx="30">
                  <c:v>23.683976140156449</c:v>
                </c:pt>
                <c:pt idx="31">
                  <c:v>23.683976140156449</c:v>
                </c:pt>
                <c:pt idx="32">
                  <c:v>23.683976140156449</c:v>
                </c:pt>
                <c:pt idx="33">
                  <c:v>23.683976140156449</c:v>
                </c:pt>
                <c:pt idx="34">
                  <c:v>23.683976140156449</c:v>
                </c:pt>
                <c:pt idx="35">
                  <c:v>23.683976140156449</c:v>
                </c:pt>
                <c:pt idx="36">
                  <c:v>23.683976140156449</c:v>
                </c:pt>
                <c:pt idx="37">
                  <c:v>23.683976140156449</c:v>
                </c:pt>
                <c:pt idx="38">
                  <c:v>23.683976140156449</c:v>
                </c:pt>
                <c:pt idx="39">
                  <c:v>23.683976140156449</c:v>
                </c:pt>
                <c:pt idx="40">
                  <c:v>23.683976140156449</c:v>
                </c:pt>
                <c:pt idx="41">
                  <c:v>23.683976140156449</c:v>
                </c:pt>
                <c:pt idx="42">
                  <c:v>23.683976140156449</c:v>
                </c:pt>
                <c:pt idx="43">
                  <c:v>23.683976140156449</c:v>
                </c:pt>
                <c:pt idx="44">
                  <c:v>23.683976140156449</c:v>
                </c:pt>
                <c:pt idx="45">
                  <c:v>23.683976140156449</c:v>
                </c:pt>
                <c:pt idx="46">
                  <c:v>23.683976140156449</c:v>
                </c:pt>
                <c:pt idx="47">
                  <c:v>23.683976140156449</c:v>
                </c:pt>
                <c:pt idx="48">
                  <c:v>23.683976140156449</c:v>
                </c:pt>
                <c:pt idx="49">
                  <c:v>23.683976140156449</c:v>
                </c:pt>
                <c:pt idx="50">
                  <c:v>23.683976140156449</c:v>
                </c:pt>
                <c:pt idx="51">
                  <c:v>23.683976140156449</c:v>
                </c:pt>
                <c:pt idx="52">
                  <c:v>23.683976140156449</c:v>
                </c:pt>
                <c:pt idx="53">
                  <c:v>23.683976140156449</c:v>
                </c:pt>
                <c:pt idx="54">
                  <c:v>23.683976140156449</c:v>
                </c:pt>
                <c:pt idx="55">
                  <c:v>28.573596951921996</c:v>
                </c:pt>
                <c:pt idx="56">
                  <c:v>27.775130417853251</c:v>
                </c:pt>
                <c:pt idx="57">
                  <c:v>26.998976398624695</c:v>
                </c:pt>
                <c:pt idx="58">
                  <c:v>26.244511388682575</c:v>
                </c:pt>
                <c:pt idx="59">
                  <c:v>25.511129305841948</c:v>
                </c:pt>
                <c:pt idx="60">
                  <c:v>24.798241004404446</c:v>
                </c:pt>
                <c:pt idx="61">
                  <c:v>24.105273801881605</c:v>
                </c:pt>
                <c:pt idx="62">
                  <c:v>23.43167101894349</c:v>
                </c:pt>
                <c:pt idx="63">
                  <c:v>22.776891532223093</c:v>
                </c:pt>
                <c:pt idx="64">
                  <c:v>22.140409339617278</c:v>
                </c:pt>
                <c:pt idx="65">
                  <c:v>21.521713137735055</c:v>
                </c:pt>
                <c:pt idx="66">
                  <c:v>20.920305911153687</c:v>
                </c:pt>
                <c:pt idx="67">
                  <c:v>20.335704533152747</c:v>
                </c:pt>
                <c:pt idx="68">
                  <c:v>19.767439377605349</c:v>
                </c:pt>
                <c:pt idx="69">
                  <c:v>19.2150539417147</c:v>
                </c:pt>
                <c:pt idx="70">
                  <c:v>18.678104479293147</c:v>
                </c:pt>
                <c:pt idx="71">
                  <c:v>18.156159644288678</c:v>
                </c:pt>
                <c:pt idx="72">
                  <c:v>17.648800144273089</c:v>
                </c:pt>
                <c:pt idx="73">
                  <c:v>17.155618403612952</c:v>
                </c:pt>
                <c:pt idx="74">
                  <c:v>16.676218236053103</c:v>
                </c:pt>
                <c:pt idx="75">
                  <c:v>16.210214526449445</c:v>
                </c:pt>
                <c:pt idx="76">
                  <c:v>15.757232921395527</c:v>
                </c:pt>
                <c:pt idx="77">
                  <c:v>15.316909528494362</c:v>
                </c:pt>
                <c:pt idx="78">
                  <c:v>14.888890624033717</c:v>
                </c:pt>
                <c:pt idx="79">
                  <c:v>14.472832368830357</c:v>
                </c:pt>
                <c:pt idx="80">
                  <c:v>14.068400532014625</c:v>
                </c:pt>
                <c:pt idx="81">
                  <c:v>13.675270222533829</c:v>
                </c:pt>
                <c:pt idx="82">
                  <c:v>13.293125628158364</c:v>
                </c:pt>
                <c:pt idx="83">
                  <c:v>12.92165976178125</c:v>
                </c:pt>
                <c:pt idx="84">
                  <c:v>12.560574214807053</c:v>
                </c:pt>
                <c:pt idx="85">
                  <c:v>12.209578917432147</c:v>
                </c:pt>
                <c:pt idx="86">
                  <c:v>11.868391905623849</c:v>
                </c:pt>
                <c:pt idx="87">
                  <c:v>11.536739094611002</c:v>
                </c:pt>
                <c:pt idx="88">
                  <c:v>11.214354058704293</c:v>
                </c:pt>
                <c:pt idx="89">
                  <c:v>10.900977817269242</c:v>
                </c:pt>
                <c:pt idx="90">
                  <c:v>10.596358626680088</c:v>
                </c:pt>
                <c:pt idx="91">
                  <c:v>10.300251778087272</c:v>
                </c:pt>
                <c:pt idx="92">
                  <c:v>10.012419400836233</c:v>
                </c:pt>
                <c:pt idx="93">
                  <c:v>9.7326302713794099</c:v>
                </c:pt>
                <c:pt idx="94">
                  <c:v>9.4606596275281394</c:v>
                </c:pt>
                <c:pt idx="95">
                  <c:v>9.1962889878950911</c:v>
                </c:pt>
                <c:pt idx="96">
                  <c:v>8.9393059763822489</c:v>
                </c:pt>
                <c:pt idx="97">
                  <c:v>8.689504151573427</c:v>
                </c:pt>
                <c:pt idx="98">
                  <c:v>8.4466828408942956</c:v>
                </c:pt>
                <c:pt idx="99">
                  <c:v>8.2106469794066754</c:v>
                </c:pt>
                <c:pt idx="100">
                  <c:v>7.9812069531075798</c:v>
                </c:pt>
                <c:pt idx="101">
                  <c:v>7.7581784466071237</c:v>
                </c:pt>
                <c:pt idx="102">
                  <c:v>7.5413822950629914</c:v>
                </c:pt>
                <c:pt idx="103">
                  <c:v>7.3306443402525376</c:v>
                </c:pt>
                <c:pt idx="104">
                  <c:v>7.1257952906666198</c:v>
                </c:pt>
                <c:pt idx="105">
                  <c:v>6.9266705855132757</c:v>
                </c:pt>
                <c:pt idx="106">
                  <c:v>6.7331102625215031</c:v>
                </c:pt>
                <c:pt idx="107">
                  <c:v>6.5449588294392793</c:v>
                </c:pt>
                <c:pt idx="108">
                  <c:v>6.3620651391223673</c:v>
                </c:pt>
                <c:pt idx="109">
                  <c:v>6.1842822681137966</c:v>
                </c:pt>
                <c:pt idx="110">
                  <c:v>6.0114673986161851</c:v>
                </c:pt>
                <c:pt idx="111">
                  <c:v>5.8434817037624045</c:v>
                </c:pt>
                <c:pt idx="112">
                  <c:v>5.6801902360921455</c:v>
                </c:pt>
                <c:pt idx="113">
                  <c:v>5.5214618191450349</c:v>
                </c:pt>
                <c:pt idx="114">
                  <c:v>5.3671689420829098</c:v>
                </c:pt>
                <c:pt idx="115">
                  <c:v>5.2171876572570239</c:v>
                </c:pt>
                <c:pt idx="116">
                  <c:v>5.0713974806374829</c:v>
                </c:pt>
                <c:pt idx="117">
                  <c:v>4.929681295025194</c:v>
                </c:pt>
                <c:pt idx="118">
                  <c:v>4.7919252559683798</c:v>
                </c:pt>
                <c:pt idx="119">
                  <c:v>4.6580187003083644</c:v>
                </c:pt>
                <c:pt idx="120">
                  <c:v>4.5278540572807167</c:v>
                </c:pt>
                <c:pt idx="121">
                  <c:v>4.4013267621008678</c:v>
                </c:pt>
                <c:pt idx="122">
                  <c:v>4.2783351719642884</c:v>
                </c:pt>
                <c:pt idx="123">
                  <c:v>4.1587804843941267</c:v>
                </c:pt>
                <c:pt idx="124">
                  <c:v>4.0425666578704869</c:v>
                </c:pt>
                <c:pt idx="125">
                  <c:v>3.9296003346776796</c:v>
                </c:pt>
                <c:pt idx="126">
                  <c:v>3.8197907659074297</c:v>
                </c:pt>
                <c:pt idx="127">
                  <c:v>3.7130497385578072</c:v>
                </c:pt>
                <c:pt idx="128">
                  <c:v>3.6092915046693812</c:v>
                </c:pt>
                <c:pt idx="129">
                  <c:v>3.5084327124414916</c:v>
                </c:pt>
                <c:pt idx="130">
                  <c:v>3.4103923392735549</c:v>
                </c:pt>
                <c:pt idx="131">
                  <c:v>3.3150916266773773</c:v>
                </c:pt>
                <c:pt idx="132">
                  <c:v>3.2224540170083071</c:v>
                </c:pt>
                <c:pt idx="133">
                  <c:v>3.1324050919644653</c:v>
                </c:pt>
                <c:pt idx="134">
                  <c:v>3.0448725128044543</c:v>
                </c:pt>
                <c:pt idx="135">
                  <c:v>2.9597859622357299</c:v>
                </c:pt>
                <c:pt idx="136">
                  <c:v>2.87707708792676</c:v>
                </c:pt>
                <c:pt idx="137">
                  <c:v>2.7966794475977972</c:v>
                </c:pt>
                <c:pt idx="138">
                  <c:v>2.7185284556459619</c:v>
                </c:pt>
                <c:pt idx="139">
                  <c:v>2.6425613312618936</c:v>
                </c:pt>
                <c:pt idx="140">
                  <c:v>2.5687170479962109</c:v>
                </c:pt>
                <c:pt idx="141">
                  <c:v>2.4969362847353689</c:v>
                </c:pt>
                <c:pt idx="142">
                  <c:v>2.4271613780472867</c:v>
                </c:pt>
                <c:pt idx="143">
                  <c:v>2.3593362758588516</c:v>
                </c:pt>
                <c:pt idx="144">
                  <c:v>2.2934064924277653</c:v>
                </c:pt>
                <c:pt idx="145">
                  <c:v>2.2293190645725667</c:v>
                </c:pt>
                <c:pt idx="146">
                  <c:v>2.1670225091260185</c:v>
                </c:pt>
                <c:pt idx="147">
                  <c:v>2.1064667815771823</c:v>
                </c:pt>
                <c:pt idx="148">
                  <c:v>2.0476032358693521</c:v>
                </c:pt>
                <c:pt idx="149">
                  <c:v>1.9903845853213029</c:v>
                </c:pt>
                <c:pt idx="150">
                  <c:v>1.9347648646407138</c:v>
                </c:pt>
                <c:pt idx="151">
                  <c:v>1.8806993929989453</c:v>
                </c:pt>
                <c:pt idx="152">
                  <c:v>1.8281447381376867</c:v>
                </c:pt>
                <c:pt idx="153">
                  <c:v>1.7770586814787137</c:v>
                </c:pt>
                <c:pt idx="154">
                  <c:v>1.7274001842084938</c:v>
                </c:pt>
                <c:pt idx="155">
                  <c:v>1.6791293543106873</c:v>
                </c:pt>
                <c:pt idx="156">
                  <c:v>1.6322074145197198</c:v>
                </c:pt>
                <c:pt idx="157">
                  <c:v>1.5865966711699846</c:v>
                </c:pt>
                <c:pt idx="158">
                  <c:v>1.5422604839155063</c:v>
                </c:pt>
                <c:pt idx="159">
                  <c:v>1.4991632362957834</c:v>
                </c:pt>
                <c:pt idx="160">
                  <c:v>1.4572703071240585</c:v>
                </c:pt>
                <c:pt idx="161">
                  <c:v>1.4165480426752175</c:v>
                </c:pt>
                <c:pt idx="162">
                  <c:v>1.3769637296508579</c:v>
                </c:pt>
                <c:pt idx="163">
                  <c:v>1.3384855688997828</c:v>
                </c:pt>
                <c:pt idx="164">
                  <c:v>1.3010826498728663</c:v>
                </c:pt>
                <c:pt idx="165">
                  <c:v>1.2647249257918252</c:v>
                </c:pt>
                <c:pt idx="166">
                  <c:v>1.2293831895117711</c:v>
                </c:pt>
                <c:pt idx="167">
                  <c:v>1.1950290500583611</c:v>
                </c:pt>
                <c:pt idx="168">
                  <c:v>1.1616349098205325</c:v>
                </c:pt>
                <c:pt idx="169">
                  <c:v>1.1291739423806173</c:v>
                </c:pt>
                <c:pt idx="170">
                  <c:v>1.0976200709639217</c:v>
                </c:pt>
                <c:pt idx="171">
                  <c:v>1.0669479474905781</c:v>
                </c:pt>
                <c:pt idx="172">
                  <c:v>1.0371329322127345</c:v>
                </c:pt>
                <c:pt idx="173">
                  <c:v>1.0081510739207704</c:v>
                </c:pt>
                <c:pt idx="174">
                  <c:v>0.97997909070263822</c:v>
                </c:pt>
                <c:pt idx="175">
                  <c:v>0.95259435124088576</c:v>
                </c:pt>
                <c:pt idx="176">
                  <c:v>0.92597485663233503</c:v>
                </c:pt>
                <c:pt idx="177">
                  <c:v>0.90009922271567389</c:v>
                </c:pt>
                <c:pt idx="178">
                  <c:v>0.87494666289308198</c:v>
                </c:pt>
                <c:pt idx="179">
                  <c:v>0.85049697143173875</c:v>
                </c:pt>
                <c:pt idx="180">
                  <c:v>0.82673050723202779</c:v>
                </c:pt>
                <c:pt idx="181">
                  <c:v>0.80362817804928244</c:v>
                </c:pt>
                <c:pt idx="182">
                  <c:v>0.78117142515651106</c:v>
                </c:pt>
                <c:pt idx="183">
                  <c:v>0.75934220843563904</c:v>
                </c:pt>
                <c:pt idx="184">
                  <c:v>0.73812299188541786</c:v>
                </c:pt>
                <c:pt idx="185">
                  <c:v>0.71749672953424359</c:v>
                </c:pt>
                <c:pt idx="186">
                  <c:v>0.69744685174669008</c:v>
                </c:pt>
                <c:pt idx="187">
                  <c:v>0.67795725191268164</c:v>
                </c:pt>
                <c:pt idx="188">
                  <c:v>0.65901227350859148</c:v>
                </c:pt>
                <c:pt idx="189">
                  <c:v>0.6405966975199423</c:v>
                </c:pt>
                <c:pt idx="190">
                  <c:v>0.62269573021556535</c:v>
                </c:pt>
                <c:pt idx="191">
                  <c:v>0.60529499126340969</c:v>
                </c:pt>
                <c:pt idx="192">
                  <c:v>0.588380502178388</c:v>
                </c:pt>
                <c:pt idx="193">
                  <c:v>0.57193867509310059</c:v>
                </c:pt>
                <c:pt idx="194">
                  <c:v>0.55595630184236722</c:v>
                </c:pt>
                <c:pt idx="195">
                  <c:v>0.54042054335271605</c:v>
                </c:pt>
                <c:pt idx="196">
                  <c:v>0.52531891932839592</c:v>
                </c:pt>
                <c:pt idx="197">
                  <c:v>0.51063929822564147</c:v>
                </c:pt>
                <c:pt idx="198">
                  <c:v>0.49636988750708516</c:v>
                </c:pt>
                <c:pt idx="199">
                  <c:v>0.48249922416845131</c:v>
                </c:pt>
                <c:pt idx="200">
                  <c:v>0.46901616553006575</c:v>
                </c:pt>
                <c:pt idx="201">
                  <c:v>0.45590988028557949</c:v>
                </c:pt>
                <c:pt idx="202">
                  <c:v>0.44316983980094143</c:v>
                </c:pt>
                <c:pt idx="203">
                  <c:v>0.43078580965642183</c:v>
                </c:pt>
                <c:pt idx="204">
                  <c:v>0.41874784142509008</c:v>
                </c:pt>
                <c:pt idx="205">
                  <c:v>0.40704626468086397</c:v>
                </c:pt>
                <c:pt idx="206">
                  <c:v>0.39567167923010377</c:v>
                </c:pt>
                <c:pt idx="207">
                  <c:v>0.38461494756009451</c:v>
                </c:pt>
                <c:pt idx="208">
                  <c:v>0.37386718749873576</c:v>
                </c:pt>
                <c:pt idx="209">
                  <c:v>0.36341976507913532</c:v>
                </c:pt>
                <c:pt idx="210">
                  <c:v>0.35326428760380091</c:v>
                </c:pt>
                <c:pt idx="211">
                  <c:v>0.3433925969024888</c:v>
                </c:pt>
                <c:pt idx="212">
                  <c:v>0.33379676277859882</c:v>
                </c:pt>
                <c:pt idx="213">
                  <c:v>0.3244690766385751</c:v>
                </c:pt>
                <c:pt idx="214">
                  <c:v>0.31540204529939148</c:v>
                </c:pt>
                <c:pt idx="215">
                  <c:v>0.30658838496912194</c:v>
                </c:pt>
                <c:pt idx="216">
                  <c:v>0.29802101539559606</c:v>
                </c:pt>
                <c:pt idx="217">
                  <c:v>0.28969305417871355</c:v>
                </c:pt>
                <c:pt idx="218">
                  <c:v>0.28159781124155742</c:v>
                </c:pt>
                <c:pt idx="219">
                  <c:v>0.27372878345616347</c:v>
                </c:pt>
                <c:pt idx="220">
                  <c:v>0.26607964941927792</c:v>
                </c:pt>
                <c:pt idx="221">
                  <c:v>0.2586442643742779</c:v>
                </c:pt>
                <c:pt idx="222">
                  <c:v>0.25141665527490226</c:v>
                </c:pt>
                <c:pt idx="223">
                  <c:v>0.24439101598690488</c:v>
                </c:pt>
                <c:pt idx="224">
                  <c:v>0.23756170262392534</c:v>
                </c:pt>
                <c:pt idx="225">
                  <c:v>0.23092322901345427</c:v>
                </c:pt>
                <c:pt idx="226">
                  <c:v>0.22447026228977213</c:v>
                </c:pt>
                <c:pt idx="227">
                  <c:v>0.21819761860989884</c:v>
                </c:pt>
                <c:pt idx="228">
                  <c:v>0.21210025898917872</c:v>
                </c:pt>
                <c:pt idx="229">
                  <c:v>0.20617328525342524</c:v>
                </c:pt>
                <c:pt idx="230">
                  <c:v>0.20041193610403185</c:v>
                </c:pt>
                <c:pt idx="231">
                  <c:v>0.19481158329313303</c:v>
                </c:pt>
                <c:pt idx="232">
                  <c:v>0.18936772790558315</c:v>
                </c:pt>
                <c:pt idx="233">
                  <c:v>0.18407599674482725</c:v>
                </c:pt>
                <c:pt idx="234">
                  <c:v>0.17893213881986247</c:v>
                </c:pt>
                <c:pt idx="235">
                  <c:v>0.17393202193023258</c:v>
                </c:pt>
                <c:pt idx="236">
                  <c:v>0.16907162934655379</c:v>
                </c:pt>
                <c:pt idx="237">
                  <c:v>0.16434705658376789</c:v>
                </c:pt>
                <c:pt idx="238">
                  <c:v>0.15975450826457357</c:v>
                </c:pt>
                <c:pt idx="239">
                  <c:v>0.15529029507047265</c:v>
                </c:pt>
                <c:pt idx="240">
                  <c:v>0.15095083077802438</c:v>
                </c:pt>
                <c:pt idx="241">
                  <c:v>0.14673262937800055</c:v>
                </c:pt>
                <c:pt idx="242">
                  <c:v>0.14263230227491841</c:v>
                </c:pt>
                <c:pt idx="243">
                  <c:v>0.13864655556493644</c:v>
                </c:pt>
                <c:pt idx="244">
                  <c:v>0.13477218738970131</c:v>
                </c:pt>
                <c:pt idx="245">
                  <c:v>0.13100608536428746</c:v>
                </c:pt>
                <c:pt idx="246">
                  <c:v>0.12734522407689147</c:v>
                </c:pt>
                <c:pt idx="247">
                  <c:v>0.12378666265845632</c:v>
                </c:pt>
                <c:pt idx="248">
                  <c:v>0.120327542420177</c:v>
                </c:pt>
                <c:pt idx="249">
                  <c:v>0.11696508455703014</c:v>
                </c:pt>
                <c:pt idx="250">
                  <c:v>0.11369658791551707</c:v>
                </c:pt>
                <c:pt idx="251">
                  <c:v>0.11051942682373005</c:v>
                </c:pt>
                <c:pt idx="252">
                  <c:v>0.10743104898205347</c:v>
                </c:pt>
                <c:pt idx="253">
                  <c:v>0.1044289734128994</c:v>
                </c:pt>
                <c:pt idx="254">
                  <c:v>0.10151078846763316</c:v>
                </c:pt>
                <c:pt idx="255">
                  <c:v>9.8674149889212096E-2</c:v>
                </c:pt>
                <c:pt idx="256">
                  <c:v>9.5916778928979859E-2</c:v>
                </c:pt>
                <c:pt idx="257">
                  <c:v>9.3236460516171141E-2</c:v>
                </c:pt>
                <c:pt idx="258">
                  <c:v>9.0631041478369687E-2</c:v>
                </c:pt>
                <c:pt idx="259">
                  <c:v>8.809842881185069E-2</c:v>
                </c:pt>
                <c:pt idx="260">
                  <c:v>8.563658800025363E-2</c:v>
                </c:pt>
                <c:pt idx="261">
                  <c:v>8.324354138015215E-2</c:v>
                </c:pt>
                <c:pt idx="262">
                  <c:v>8.0917366552335862E-2</c:v>
                </c:pt>
                <c:pt idx="263">
                  <c:v>7.8656194837568139E-2</c:v>
                </c:pt>
                <c:pt idx="264">
                  <c:v>7.6458209775308691E-2</c:v>
                </c:pt>
                <c:pt idx="265">
                  <c:v>7.4321645664636421E-2</c:v>
                </c:pt>
                <c:pt idx="266">
                  <c:v>7.2244786145688494E-2</c:v>
                </c:pt>
                <c:pt idx="267">
                  <c:v>7.0225962820954446E-2</c:v>
                </c:pt>
                <c:pt idx="268">
                  <c:v>6.8263553914938352E-2</c:v>
                </c:pt>
                <c:pt idx="269">
                  <c:v>6.6355982971416427E-2</c:v>
                </c:pt>
                <c:pt idx="270">
                  <c:v>6.4501717586931309E-2</c:v>
                </c:pt>
                <c:pt idx="271">
                  <c:v>6.2699268179889509E-2</c:v>
                </c:pt>
                <c:pt idx="272">
                  <c:v>6.0947186793823063E-2</c:v>
                </c:pt>
                <c:pt idx="273">
                  <c:v>5.9244065934294911E-2</c:v>
                </c:pt>
                <c:pt idx="274">
                  <c:v>5.7588537438168635E-2</c:v>
                </c:pt>
                <c:pt idx="275">
                  <c:v>5.5979271374550901E-2</c:v>
                </c:pt>
                <c:pt idx="276">
                  <c:v>5.441497497639404E-2</c:v>
                </c:pt>
                <c:pt idx="277">
                  <c:v>5.2894391602038432E-2</c:v>
                </c:pt>
                <c:pt idx="278">
                  <c:v>5.1416299725637854E-2</c:v>
                </c:pt>
                <c:pt idx="279">
                  <c:v>4.9979511955959455E-2</c:v>
                </c:pt>
                <c:pt idx="280">
                  <c:v>4.8582874082424073E-2</c:v>
                </c:pt>
                <c:pt idx="281">
                  <c:v>4.7225264148012668E-2</c:v>
                </c:pt>
                <c:pt idx="282">
                  <c:v>4.5905591547887196E-2</c:v>
                </c:pt>
                <c:pt idx="283">
                  <c:v>4.4622796153276363E-2</c:v>
                </c:pt>
                <c:pt idx="284">
                  <c:v>4.337584745987088E-2</c:v>
                </c:pt>
                <c:pt idx="285">
                  <c:v>4.2163743760009996E-2</c:v>
                </c:pt>
                <c:pt idx="286">
                  <c:v>4.098551133795645E-2</c:v>
                </c:pt>
                <c:pt idx="287">
                  <c:v>3.9840203687680223E-2</c:v>
                </c:pt>
                <c:pt idx="288">
                  <c:v>3.8726900752499391E-2</c:v>
                </c:pt>
                <c:pt idx="289">
                  <c:v>3.7644708186024896E-2</c:v>
                </c:pt>
                <c:pt idx="290">
                  <c:v>3.6592756633626392E-2</c:v>
                </c:pt>
                <c:pt idx="291">
                  <c:v>3.5570201034111563E-2</c:v>
                </c:pt>
                <c:pt idx="292">
                  <c:v>3.4576219940883071E-2</c:v>
                </c:pt>
                <c:pt idx="293">
                  <c:v>3.3610014861975172E-2</c:v>
                </c:pt>
                <c:pt idx="294">
                  <c:v>3.2670809618691524E-2</c:v>
                </c:pt>
                <c:pt idx="295">
                  <c:v>3.1757849721997286E-2</c:v>
                </c:pt>
                <c:pt idx="296">
                  <c:v>3.0870401766480954E-2</c:v>
                </c:pt>
                <c:pt idx="297">
                  <c:v>3.0007752841129619E-2</c:v>
                </c:pt>
                <c:pt idx="298">
                  <c:v>2.9169209956718956E-2</c:v>
                </c:pt>
                <c:pt idx="299">
                  <c:v>2.8354099488998179E-2</c:v>
                </c:pt>
                <c:pt idx="300">
                  <c:v>2.7561766637673374E-2</c:v>
                </c:pt>
                <c:pt idx="301">
                  <c:v>2.6791574900285269E-2</c:v>
                </c:pt>
                <c:pt idx="302">
                  <c:v>2.6042905560939054E-2</c:v>
                </c:pt>
                <c:pt idx="303">
                  <c:v>2.531515719326723E-2</c:v>
                </c:pt>
                <c:pt idx="304">
                  <c:v>2.460774517728722E-2</c:v>
                </c:pt>
                <c:pt idx="305">
                  <c:v>2.3920101229770556E-2</c:v>
                </c:pt>
                <c:pt idx="306">
                  <c:v>2.325167294768057E-2</c:v>
                </c:pt>
                <c:pt idx="307">
                  <c:v>2.2601923364496245E-2</c:v>
                </c:pt>
                <c:pt idx="308">
                  <c:v>2.1970330518738972E-2</c:v>
                </c:pt>
                <c:pt idx="309">
                  <c:v>2.1356387034788454E-2</c:v>
                </c:pt>
                <c:pt idx="310">
                  <c:v>2.0759599715207327E-2</c:v>
                </c:pt>
                <c:pt idx="311">
                  <c:v>2.0179489144559217E-2</c:v>
                </c:pt>
                <c:pt idx="312">
                  <c:v>1.9615589304305445E-2</c:v>
                </c:pt>
                <c:pt idx="313">
                  <c:v>1.9067447198432272E-2</c:v>
                </c:pt>
                <c:pt idx="314">
                  <c:v>1.8534622489537859E-2</c:v>
                </c:pt>
                <c:pt idx="315">
                  <c:v>1.8016687145081103E-2</c:v>
                </c:pt>
                <c:pt idx="316">
                  <c:v>1.7513225093591434E-2</c:v>
                </c:pt>
                <c:pt idx="317">
                  <c:v>1.7023831890328738E-2</c:v>
                </c:pt>
                <c:pt idx="318">
                  <c:v>1.6548114392504826E-2</c:v>
                </c:pt>
                <c:pt idx="319">
                  <c:v>1.6085690443328519E-2</c:v>
                </c:pt>
                <c:pt idx="320">
                  <c:v>1.5636188565151601E-2</c:v>
                </c:pt>
                <c:pt idx="321">
                  <c:v>1.5199247660909054E-2</c:v>
                </c:pt>
                <c:pt idx="322">
                  <c:v>1.4774516724142804E-2</c:v>
                </c:pt>
                <c:pt idx="323">
                  <c:v>1.4361654556977016E-2</c:v>
                </c:pt>
                <c:pt idx="324">
                  <c:v>1.3960329496054724E-2</c:v>
                </c:pt>
                <c:pt idx="325">
                  <c:v>1.3570219146071285E-2</c:v>
                </c:pt>
                <c:pt idx="326">
                  <c:v>1.3191010120807475E-2</c:v>
                </c:pt>
                <c:pt idx="327">
                  <c:v>1.2822397791405761E-2</c:v>
                </c:pt>
                <c:pt idx="328">
                  <c:v>1.2464086041565545E-2</c:v>
                </c:pt>
                <c:pt idx="329">
                  <c:v>1.2115787029769809E-2</c:v>
                </c:pt>
                <c:pt idx="330">
                  <c:v>1.1777220957966876E-2</c:v>
                </c:pt>
                <c:pt idx="331">
                  <c:v>1.1448115846876437E-2</c:v>
                </c:pt>
                <c:pt idx="332">
                  <c:v>1.1128207317424333E-2</c:v>
                </c:pt>
                <c:pt idx="333">
                  <c:v>1.0817238378440314E-2</c:v>
                </c:pt>
                <c:pt idx="334">
                  <c:v>1.0514959220139642E-2</c:v>
                </c:pt>
                <c:pt idx="335">
                  <c:v>1.0221127013490029E-2</c:v>
                </c:pt>
                <c:pt idx="336">
                  <c:v>9.935505715109174E-3</c:v>
                </c:pt>
                <c:pt idx="337">
                  <c:v>9.6578658776710832E-3</c:v>
                </c:pt>
                <c:pt idx="338">
                  <c:v>9.3879844655831973E-3</c:v>
                </c:pt>
                <c:pt idx="339">
                  <c:v>9.1256446757891994E-3</c:v>
                </c:pt>
                <c:pt idx="340">
                  <c:v>8.870635763617787E-3</c:v>
                </c:pt>
                <c:pt idx="341">
                  <c:v>8.6227528735093387E-3</c:v>
                </c:pt>
                <c:pt idx="342">
                  <c:v>8.3817968744240006E-3</c:v>
                </c:pt>
                <c:pt idx="343">
                  <c:v>8.1475741998733447E-3</c:v>
                </c:pt>
                <c:pt idx="344">
                  <c:v>7.9198966924315106E-3</c:v>
                </c:pt>
                <c:pt idx="345">
                  <c:v>7.6985814526047058E-3</c:v>
                </c:pt>
                <c:pt idx="346">
                  <c:v>7.4834506918494501E-3</c:v>
                </c:pt>
                <c:pt idx="347">
                  <c:v>7.2743315898029237E-3</c:v>
                </c:pt>
                <c:pt idx="348">
                  <c:v>7.0710561554208412E-3</c:v>
                </c:pt>
                <c:pt idx="349">
                  <c:v>6.8734610920381826E-3</c:v>
                </c:pt>
                <c:pt idx="350">
                  <c:v>6.6813876662064654E-3</c:v>
                </c:pt>
                <c:pt idx="351">
                  <c:v>6.494681580107871E-3</c:v>
                </c:pt>
                <c:pt idx="352">
                  <c:v>6.3131928477077265E-3</c:v>
                </c:pt>
                <c:pt idx="353">
                  <c:v>6.1367756741574587E-3</c:v>
                </c:pt>
                <c:pt idx="354">
                  <c:v>5.965288338796202E-3</c:v>
                </c:pt>
                <c:pt idx="355">
                  <c:v>5.7985930812031504E-3</c:v>
                </c:pt>
                <c:pt idx="356">
                  <c:v>5.6365559905221831E-3</c:v>
                </c:pt>
                <c:pt idx="357">
                  <c:v>5.4790468980129717E-3</c:v>
                </c:pt>
                <c:pt idx="358">
                  <c:v>5.3259392723231658E-3</c:v>
                </c:pt>
                <c:pt idx="359">
                  <c:v>5.1771101179564939E-3</c:v>
                </c:pt>
                <c:pt idx="360">
                  <c:v>5.0324398764390148E-3</c:v>
                </c:pt>
                <c:pt idx="361">
                  <c:v>4.891812330215216E-3</c:v>
                </c:pt>
                <c:pt idx="362">
                  <c:v>4.7551145093852653E-3</c:v>
                </c:pt>
                <c:pt idx="363">
                  <c:v>4.6222366008828435E-3</c:v>
                </c:pt>
                <c:pt idx="364">
                  <c:v>4.4930718602725628E-3</c:v>
                </c:pt>
                <c:pt idx="365">
                  <c:v>4.3675165260458199E-3</c:v>
                </c:pt>
                <c:pt idx="366">
                  <c:v>4.2454697361716765E-3</c:v>
                </c:pt>
                <c:pt idx="367">
                  <c:v>4.1268334471745447E-3</c:v>
                </c:pt>
                <c:pt idx="368">
                  <c:v>4.011512355303181E-3</c:v>
                </c:pt>
                <c:pt idx="369">
                  <c:v>3.8994138199896352E-3</c:v>
                </c:pt>
                <c:pt idx="370">
                  <c:v>3.7904477894671693E-3</c:v>
                </c:pt>
                <c:pt idx="371">
                  <c:v>3.6845267283386902E-3</c:v>
                </c:pt>
                <c:pt idx="372">
                  <c:v>3.5815655473870936E-3</c:v>
                </c:pt>
                <c:pt idx="373">
                  <c:v>3.4814815350774448E-3</c:v>
                </c:pt>
                <c:pt idx="374">
                  <c:v>3.3841942912115693E-3</c:v>
                </c:pt>
                <c:pt idx="375">
                  <c:v>3.2896256623290454E-3</c:v>
                </c:pt>
                <c:pt idx="376">
                  <c:v>3.1976996788545824E-3</c:v>
                </c:pt>
                <c:pt idx="377">
                  <c:v>3.1083424941871734E-3</c:v>
                </c:pt>
                <c:pt idx="378">
                  <c:v>3.0214823252616646E-3</c:v>
                </c:pt>
                <c:pt idx="379">
                  <c:v>2.9370493949527777E-3</c:v>
                </c:pt>
                <c:pt idx="380">
                  <c:v>2.8549758760224998E-3</c:v>
                </c:pt>
                <c:pt idx="381">
                  <c:v>2.7751958365529986E-3</c:v>
                </c:pt>
                <c:pt idx="382">
                  <c:v>2.6976451870811746E-3</c:v>
                </c:pt>
                <c:pt idx="383">
                  <c:v>2.6222616291008641E-3</c:v>
                </c:pt>
                <c:pt idx="384">
                  <c:v>2.5489846049381332E-3</c:v>
                </c:pt>
                <c:pt idx="385">
                  <c:v>2.4777552491655817E-3</c:v>
                </c:pt>
                <c:pt idx="386">
                  <c:v>2.4085163413188051E-3</c:v>
                </c:pt>
                <c:pt idx="387">
                  <c:v>2.3412122599062702E-3</c:v>
                </c:pt>
                <c:pt idx="388">
                  <c:v>2.2757889377475454E-3</c:v>
                </c:pt>
                <c:pt idx="389">
                  <c:v>2.2121938185045284E-3</c:v>
                </c:pt>
                <c:pt idx="390">
                  <c:v>2.1503758144908215E-3</c:v>
                </c:pt>
                <c:pt idx="391">
                  <c:v>2.0902852656424485E-3</c:v>
                </c:pt>
                <c:pt idx="392">
                  <c:v>2.0318738995713449E-3</c:v>
                </c:pt>
                <c:pt idx="393">
                  <c:v>1.9750947928707809E-3</c:v>
                </c:pt>
                <c:pt idx="394">
                  <c:v>1.9199023333300058E-3</c:v>
                </c:pt>
                <c:pt idx="395">
                  <c:v>1.8662521833495355E-3</c:v>
                </c:pt>
                <c:pt idx="396">
                  <c:v>1.8141012443202299E-3</c:v>
                </c:pt>
                <c:pt idx="397">
                  <c:v>1.7634076219770743E-3</c:v>
                </c:pt>
                <c:pt idx="398">
                  <c:v>1.7141305927549501E-3</c:v>
                </c:pt>
                <c:pt idx="399">
                  <c:v>1.6662305710721823E-3</c:v>
                </c:pt>
                <c:pt idx="400">
                  <c:v>1.6196690775604052E-3</c:v>
                </c:pt>
                <c:pt idx="401">
                  <c:v>1.574408708110872E-3</c:v>
                </c:pt>
                <c:pt idx="402">
                  <c:v>1.5304131038332521E-3</c:v>
                </c:pt>
                <c:pt idx="403">
                  <c:v>1.4876469218581497E-3</c:v>
                </c:pt>
                <c:pt idx="404">
                  <c:v>1.4460758069680735E-3</c:v>
                </c:pt>
                <c:pt idx="405">
                  <c:v>1.4056663639575196E-3</c:v>
                </c:pt>
                <c:pt idx="406">
                  <c:v>1.3663861308269576E-3</c:v>
                </c:pt>
                <c:pt idx="407">
                  <c:v>1.3282035526884725E-3</c:v>
                </c:pt>
                <c:pt idx="408">
                  <c:v>1.2910879564540069E-3</c:v>
                </c:pt>
                <c:pt idx="409">
                  <c:v>1.2550095261588522E-3</c:v>
                </c:pt>
                <c:pt idx="410">
                  <c:v>1.2199392790404559E-3</c:v>
                </c:pt>
                <c:pt idx="411">
                  <c:v>1.1858490421727979E-3</c:v>
                </c:pt>
                <c:pt idx="412">
                  <c:v>1.1527114299990692E-3</c:v>
                </c:pt>
                <c:pt idx="413">
                  <c:v>1.1204998221241221E-3</c:v>
                </c:pt>
                <c:pt idx="414">
                  <c:v>1.089188342138388E-3</c:v>
                </c:pt>
                <c:pt idx="415">
                  <c:v>1.058751836650265E-3</c:v>
                </c:pt>
                <c:pt idx="416">
                  <c:v>1.0291658551960735E-3</c:v>
                </c:pt>
                <c:pt idx="417">
                  <c:v>1.0004066305593147E-3</c:v>
                </c:pt>
                <c:pt idx="418">
                  <c:v>9.7245105967170317E-4</c:v>
                </c:pt>
                <c:pt idx="419">
                  <c:v>9.4527668508504609E-4</c:v>
                </c:pt>
                <c:pt idx="420">
                  <c:v>9.188616768589828E-4</c:v>
                </c:pt>
                <c:pt idx="421">
                  <c:v>8.9318481511890379E-4</c:v>
                </c:pt>
                <c:pt idx="422">
                  <c:v>8.6822547293913341E-4</c:v>
                </c:pt>
                <c:pt idx="423">
                  <c:v>8.4396359980351348E-4</c:v>
                </c:pt>
                <c:pt idx="424">
                  <c:v>8.2037970550258418E-4</c:v>
                </c:pt>
                <c:pt idx="425">
                  <c:v>7.9745484444007772E-4</c:v>
                </c:pt>
                <c:pt idx="426">
                  <c:v>7.7517060046769168E-4</c:v>
                </c:pt>
                <c:pt idx="427">
                  <c:v>7.5350907203312499E-4</c:v>
                </c:pt>
                <c:pt idx="428">
                  <c:v>7.3245285786403445E-4</c:v>
                </c:pt>
                <c:pt idx="429">
                  <c:v>7.1198504291613543E-4</c:v>
                </c:pt>
                <c:pt idx="430">
                  <c:v>6.9208918484740204E-4</c:v>
                </c:pt>
                <c:pt idx="431">
                  <c:v>6.7274930076513984E-4</c:v>
                </c:pt>
                <c:pt idx="432">
                  <c:v>6.5394985442712207E-4</c:v>
                </c:pt>
                <c:pt idx="433">
                  <c:v>6.3567574373633688E-4</c:v>
                </c:pt>
                <c:pt idx="434">
                  <c:v>6.1791228858610442E-4</c:v>
                </c:pt>
                <c:pt idx="435">
                  <c:v>6.0064521911559591E-4</c:v>
                </c:pt>
                <c:pt idx="436">
                  <c:v>5.8386066422731156E-4</c:v>
                </c:pt>
                <c:pt idx="437">
                  <c:v>5.6754514043964714E-4</c:v>
                </c:pt>
                <c:pt idx="438">
                  <c:v>5.5168554103634691E-4</c:v>
                </c:pt>
                <c:pt idx="439">
                  <c:v>5.3626912556741803E-4</c:v>
                </c:pt>
                <c:pt idx="440">
                  <c:v>5.2128350963165078E-4</c:v>
                </c:pt>
                <c:pt idx="441">
                  <c:v>5.0671665485560685E-4</c:v>
                </c:pt>
                <c:pt idx="442">
                  <c:v>4.9255685930702376E-4</c:v>
                </c:pt>
                <c:pt idx="443">
                  <c:v>4.7879274800863579E-4</c:v>
                </c:pt>
                <c:pt idx="444">
                  <c:v>4.6541326392024593E-4</c:v>
                </c:pt>
                <c:pt idx="445">
                  <c:v>4.524076589142502E-4</c:v>
                </c:pt>
                <c:pt idx="446">
                  <c:v>4.397654852237775E-4</c:v>
                </c:pt>
                <c:pt idx="447">
                  <c:v>4.2747658706765245E-4</c:v>
                </c:pt>
                <c:pt idx="448">
                  <c:v>4.1553109244235663E-4</c:v>
                </c:pt>
                <c:pt idx="449">
                  <c:v>4.0391940520323612E-4</c:v>
                </c:pt>
                <c:pt idx="450">
                  <c:v>3.9263219735636711E-4</c:v>
                </c:pt>
                <c:pt idx="451">
                  <c:v>3.8166040159600805E-4</c:v>
                </c:pt>
                <c:pt idx="452">
                  <c:v>3.709952039850373E-4</c:v>
                </c:pt>
                <c:pt idx="453">
                  <c:v>3.6062803686023908E-4</c:v>
                </c:pt>
                <c:pt idx="454">
                  <c:v>3.505505720202861E-4</c:v>
                </c:pt>
                <c:pt idx="455">
                  <c:v>3.4075471394537572E-4</c:v>
                </c:pt>
                <c:pt idx="456">
                  <c:v>3.3123259337924222E-4</c:v>
                </c:pt>
                <c:pt idx="457">
                  <c:v>3.2197656091662648E-4</c:v>
                </c:pt>
                <c:pt idx="458">
                  <c:v>3.1297918096294581E-4</c:v>
                </c:pt>
                <c:pt idx="459">
                  <c:v>3.042332256470283E-4</c:v>
                </c:pt>
                <c:pt idx="460">
                  <c:v>2.9573166913770177E-4</c:v>
                </c:pt>
                <c:pt idx="461">
                  <c:v>2.8746768188615953E-4</c:v>
                </c:pt>
                <c:pt idx="462">
                  <c:v>2.7943462521105671E-4</c:v>
                </c:pt>
                <c:pt idx="463">
                  <c:v>2.7162604595127823E-4</c:v>
                </c:pt>
                <c:pt idx="464">
                  <c:v>2.6403567124095467E-4</c:v>
                </c:pt>
                <c:pt idx="465">
                  <c:v>2.5665740354752871E-4</c:v>
                </c:pt>
                <c:pt idx="466">
                  <c:v>2.494853156956308E-4</c:v>
                </c:pt>
                <c:pt idx="467">
                  <c:v>2.4251364616819618E-4</c:v>
                </c:pt>
                <c:pt idx="468">
                  <c:v>2.3573679442504434E-4</c:v>
                </c:pt>
                <c:pt idx="469">
                  <c:v>2.2914931642666034E-4</c:v>
                </c:pt>
                <c:pt idx="470">
                  <c:v>2.2274592028131458E-4</c:v>
                </c:pt>
                <c:pt idx="471">
                  <c:v>2.1652146198605131E-4</c:v>
                </c:pt>
                <c:pt idx="472">
                  <c:v>2.1047094121679426E-4</c:v>
                </c:pt>
                <c:pt idx="473">
                  <c:v>2.0458949748301163E-4</c:v>
                </c:pt>
                <c:pt idx="474">
                  <c:v>1.9887240602478788E-4</c:v>
                </c:pt>
                <c:pt idx="475">
                  <c:v>1.9331507415740911E-4</c:v>
                </c:pt>
                <c:pt idx="476">
                  <c:v>1.879130375439089E-4</c:v>
                </c:pt>
                <c:pt idx="477">
                  <c:v>1.8266195654838551E-4</c:v>
                </c:pt>
                <c:pt idx="478">
                  <c:v>1.7755761284909404E-4</c:v>
                </c:pt>
                <c:pt idx="479">
                  <c:v>1.725959059915071E-4</c:v>
                </c:pt>
                <c:pt idx="480">
                  <c:v>1.6777285011819712E-4</c:v>
                </c:pt>
                <c:pt idx="481">
                  <c:v>1.6308457071509123E-4</c:v>
                </c:pt>
                <c:pt idx="482">
                  <c:v>1.5852730156729316E-4</c:v>
                </c:pt>
                <c:pt idx="483">
                  <c:v>1.5409738169853244E-4</c:v>
                </c:pt>
                <c:pt idx="484">
                  <c:v>1.4979125242631255E-4</c:v>
                </c:pt>
                <c:pt idx="485">
                  <c:v>1.4560545451420141E-4</c:v>
                </c:pt>
                <c:pt idx="486">
                  <c:v>1.4153662543327182E-4</c:v>
                </c:pt>
                <c:pt idx="487">
                  <c:v>1.3758149654386268E-4</c:v>
                </c:pt>
                <c:pt idx="488">
                  <c:v>1.3373689060260544E-4</c:v>
                </c:pt>
                <c:pt idx="489">
                  <c:v>1.2999971911664145E-4</c:v>
                </c:pt>
                <c:pt idx="490">
                  <c:v>1.2636697994015112E-4</c:v>
                </c:pt>
                <c:pt idx="491">
                  <c:v>1.2283575478465485E-4</c:v>
                </c:pt>
                <c:pt idx="492">
                  <c:v>1.1940320691705109E-4</c:v>
                </c:pt>
                <c:pt idx="493">
                  <c:v>1.16066578878393E-4</c:v>
                </c:pt>
                <c:pt idx="494">
                  <c:v>1.1282319026597139E-4</c:v>
                </c:pt>
                <c:pt idx="495">
                  <c:v>1.0967043556997282E-4</c:v>
                </c:pt>
                <c:pt idx="496">
                  <c:v>1.0660578211601215E-4</c:v>
                </c:pt>
                <c:pt idx="497">
                  <c:v>1.0362676797273793E-4</c:v>
                </c:pt>
                <c:pt idx="498">
                  <c:v>1.0073100002861891E-4</c:v>
                </c:pt>
                <c:pt idx="499">
                  <c:v>9.7916152022887811E-5</c:v>
                </c:pt>
                <c:pt idx="500">
                  <c:v>9.5179962711830805E-5</c:v>
                </c:pt>
              </c:numCache>
            </c:numRef>
          </c:yVal>
          <c:smooth val="1"/>
        </c:ser>
        <c:axId val="85265408"/>
        <c:axId val="85300352"/>
      </c:scatterChart>
      <c:valAx>
        <c:axId val="85265408"/>
        <c:scaling>
          <c:orientation val="minMax"/>
          <c:max val="2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881789137380893"/>
              <c:y val="0.92771274072668075"/>
            </c:manualLayout>
          </c:layout>
          <c:spPr>
            <a:noFill/>
            <a:ln w="25400">
              <a:noFill/>
            </a:ln>
          </c:spPr>
        </c:title>
        <c:numFmt formatCode="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00352"/>
        <c:crosses val="autoZero"/>
        <c:crossBetween val="midCat"/>
        <c:majorUnit val="1"/>
        <c:minorUnit val="0.2"/>
      </c:valAx>
      <c:valAx>
        <c:axId val="85300352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dv/dt (ft/s</a:t>
                </a:r>
                <a:r>
                  <a:rPr lang="en-US" baseline="30000"/>
                  <a:t>2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2.5559105431310042E-2"/>
              <c:y val="0.47791248985443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65408"/>
        <c:crosses val="autoZero"/>
        <c:crossBetween val="midCat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211" l="0.25" r="0.25" t="0.7500000000000021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distance versus time</a:t>
            </a:r>
          </a:p>
        </c:rich>
      </c:tx>
      <c:layout>
        <c:manualLayout>
          <c:xMode val="edge"/>
          <c:yMode val="edge"/>
          <c:x val="0.39456867768985904"/>
          <c:y val="4.96771345563552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249201277954983E-2"/>
          <c:y val="0.14056252463471833"/>
          <c:w val="0.86261980830671592"/>
          <c:h val="0.73293316416675258"/>
        </c:manualLayout>
      </c:layout>
      <c:scatterChart>
        <c:scatterStyle val="smoothMarker"/>
        <c:ser>
          <c:idx val="0"/>
          <c:order val="0"/>
          <c:tx>
            <c:strRef>
              <c:f>'Drag Race'!$C$35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'Drag Race'!$B$37:$B$1036</c:f>
              <c:numCache>
                <c:formatCode>0.00</c:formatCode>
                <c:ptCount val="10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</c:numCache>
            </c:numRef>
          </c:xVal>
          <c:yVal>
            <c:numRef>
              <c:f>'Drag Race'!$C$37:$C$1036</c:f>
              <c:numCache>
                <c:formatCode>0.000</c:formatCode>
                <c:ptCount val="1000"/>
                <c:pt idx="0">
                  <c:v>0</c:v>
                </c:pt>
                <c:pt idx="1">
                  <c:v>1.8503106359497225E-4</c:v>
                </c:pt>
                <c:pt idx="2">
                  <c:v>8.5114289253687247E-4</c:v>
                </c:pt>
                <c:pt idx="3">
                  <c:v>2.1093541249826838E-3</c:v>
                </c:pt>
                <c:pt idx="4">
                  <c:v>3.9596647609324064E-3</c:v>
                </c:pt>
                <c:pt idx="5">
                  <c:v>6.4020748003860402E-3</c:v>
                </c:pt>
                <c:pt idx="6">
                  <c:v>9.4365842433435845E-3</c:v>
                </c:pt>
                <c:pt idx="7">
                  <c:v>1.3063193089805041E-2</c:v>
                </c:pt>
                <c:pt idx="8">
                  <c:v>1.7281901339770409E-2</c:v>
                </c:pt>
                <c:pt idx="9">
                  <c:v>2.2092708993239688E-2</c:v>
                </c:pt>
                <c:pt idx="10">
                  <c:v>2.7495616050212879E-2</c:v>
                </c:pt>
                <c:pt idx="11">
                  <c:v>3.3490622510689981E-2</c:v>
                </c:pt>
                <c:pt idx="12">
                  <c:v>4.0077728374670996E-2</c:v>
                </c:pt>
                <c:pt idx="13">
                  <c:v>4.725693364215592E-2</c:v>
                </c:pt>
                <c:pt idx="14">
                  <c:v>5.502823831314476E-2</c:v>
                </c:pt>
                <c:pt idx="15">
                  <c:v>6.3391642387637503E-2</c:v>
                </c:pt>
                <c:pt idx="16">
                  <c:v>7.2347145865634163E-2</c:v>
                </c:pt>
                <c:pt idx="17">
                  <c:v>8.1894748747134732E-2</c:v>
                </c:pt>
                <c:pt idx="18">
                  <c:v>9.2034451032139211E-2</c:v>
                </c:pt>
                <c:pt idx="19">
                  <c:v>0.10276625272064761</c:v>
                </c:pt>
                <c:pt idx="20">
                  <c:v>0.11409015381265993</c:v>
                </c:pt>
                <c:pt idx="21">
                  <c:v>0.12600615430817613</c:v>
                </c:pt>
                <c:pt idx="22">
                  <c:v>0.13851425420719626</c:v>
                </c:pt>
                <c:pt idx="23">
                  <c:v>0.1516144535097203</c:v>
                </c:pt>
                <c:pt idx="24">
                  <c:v>0.16530675221574825</c:v>
                </c:pt>
                <c:pt idx="25">
                  <c:v>0.17959115032528011</c:v>
                </c:pt>
                <c:pt idx="26">
                  <c:v>0.19446764783831588</c:v>
                </c:pt>
                <c:pt idx="27">
                  <c:v>0.20993624475485556</c:v>
                </c:pt>
                <c:pt idx="28">
                  <c:v>0.22599694107489915</c:v>
                </c:pt>
                <c:pt idx="29">
                  <c:v>0.24264973679844667</c:v>
                </c:pt>
                <c:pt idx="30">
                  <c:v>0.25989463192549811</c:v>
                </c:pt>
                <c:pt idx="31">
                  <c:v>0.27773162645605343</c:v>
                </c:pt>
                <c:pt idx="32">
                  <c:v>0.29616072039011265</c:v>
                </c:pt>
                <c:pt idx="33">
                  <c:v>0.31518191372767579</c:v>
                </c:pt>
                <c:pt idx="34">
                  <c:v>0.33479520646874283</c:v>
                </c:pt>
                <c:pt idx="35">
                  <c:v>0.35500059861331384</c:v>
                </c:pt>
                <c:pt idx="36">
                  <c:v>0.37579809016138876</c:v>
                </c:pt>
                <c:pt idx="37">
                  <c:v>0.39718768111296759</c:v>
                </c:pt>
                <c:pt idx="38">
                  <c:v>0.41916937146805033</c:v>
                </c:pt>
                <c:pt idx="39">
                  <c:v>0.44174316122663698</c:v>
                </c:pt>
                <c:pt idx="40">
                  <c:v>0.46490905038872754</c:v>
                </c:pt>
                <c:pt idx="41">
                  <c:v>0.48866703895432201</c:v>
                </c:pt>
                <c:pt idx="42">
                  <c:v>0.51301712692342039</c:v>
                </c:pt>
                <c:pt idx="43">
                  <c:v>0.53795931429602262</c:v>
                </c:pt>
                <c:pt idx="44">
                  <c:v>0.56349360107212876</c:v>
                </c:pt>
                <c:pt idx="45">
                  <c:v>0.58961998725173881</c:v>
                </c:pt>
                <c:pt idx="46">
                  <c:v>0.61633847283485277</c:v>
                </c:pt>
                <c:pt idx="47">
                  <c:v>0.64364905782147064</c:v>
                </c:pt>
                <c:pt idx="48">
                  <c:v>0.67155174221159242</c:v>
                </c:pt>
                <c:pt idx="49">
                  <c:v>0.70004652600521811</c:v>
                </c:pt>
                <c:pt idx="50">
                  <c:v>0.7291334092023477</c:v>
                </c:pt>
                <c:pt idx="51">
                  <c:v>0.75881239180298121</c:v>
                </c:pt>
                <c:pt idx="52">
                  <c:v>0.78908347380711863</c:v>
                </c:pt>
                <c:pt idx="53">
                  <c:v>0.81994665521475996</c:v>
                </c:pt>
                <c:pt idx="54">
                  <c:v>0.85140193602590519</c:v>
                </c:pt>
                <c:pt idx="55">
                  <c:v>0.88344931624055434</c:v>
                </c:pt>
                <c:pt idx="56">
                  <c:v>0.91614991611885443</c:v>
                </c:pt>
                <c:pt idx="57">
                  <c:v>0.94955487508927683</c:v>
                </c:pt>
                <c:pt idx="58">
                  <c:v>0.98364451039490519</c:v>
                </c:pt>
                <c:pt idx="59">
                  <c:v>1.0183996892978748</c:v>
                </c:pt>
                <c:pt idx="60">
                  <c:v>1.053801813709526</c:v>
                </c:pt>
                <c:pt idx="61">
                  <c:v>1.0898328052500552</c:v>
                </c:pt>
                <c:pt idx="62">
                  <c:v>1.1264750907256631</c:v>
                </c:pt>
                <c:pt idx="63">
                  <c:v>1.1637115880115312</c:v>
                </c:pt>
                <c:pt idx="64">
                  <c:v>1.201525692329289</c:v>
                </c:pt>
                <c:pt idx="65">
                  <c:v>1.2399012629079447</c:v>
                </c:pt>
                <c:pt idx="66">
                  <c:v>1.2788226100175673</c:v>
                </c:pt>
                <c:pt idx="67">
                  <c:v>1.318274482365301</c:v>
                </c:pt>
                <c:pt idx="68">
                  <c:v>1.3582420548435885</c:v>
                </c:pt>
                <c:pt idx="69">
                  <c:v>1.3987109166207605</c:v>
                </c:pt>
                <c:pt idx="70">
                  <c:v>1.4396670595644241</c:v>
                </c:pt>
                <c:pt idx="71">
                  <c:v>1.4810968669883502</c:v>
                </c:pt>
                <c:pt idx="72">
                  <c:v>1.5229871027138211</c:v>
                </c:pt>
                <c:pt idx="73">
                  <c:v>1.5653249004366492</c:v>
                </c:pt>
                <c:pt idx="74">
                  <c:v>1.6080977533913257</c:v>
                </c:pt>
                <c:pt idx="75">
                  <c:v>1.651293504303998</c:v>
                </c:pt>
                <c:pt idx="76">
                  <c:v>1.6949003356262018</c:v>
                </c:pt>
                <c:pt idx="77">
                  <c:v>1.7389067600415036</c:v>
                </c:pt>
                <c:pt idx="78">
                  <c:v>1.7833016112374289</c:v>
                </c:pt>
                <c:pt idx="79">
                  <c:v>1.8280740349352609</c:v>
                </c:pt>
                <c:pt idx="80">
                  <c:v>1.8732134801705036</c:v>
                </c:pt>
                <c:pt idx="81">
                  <c:v>1.9187096908170069</c:v>
                </c:pt>
                <c:pt idx="82">
                  <c:v>1.9645526973479421</c:v>
                </c:pt>
                <c:pt idx="83">
                  <c:v>2.0107328088270111</c:v>
                </c:pt>
                <c:pt idx="84">
                  <c:v>2.0572406051234542</c:v>
                </c:pt>
                <c:pt idx="85">
                  <c:v>2.1040669293446048</c:v>
                </c:pt>
                <c:pt idx="86">
                  <c:v>2.1512028804799082</c:v>
                </c:pt>
                <c:pt idx="87">
                  <c:v>2.1986398062504997</c:v>
                </c:pt>
                <c:pt idx="88">
                  <c:v>2.2463692961585942</c:v>
                </c:pt>
                <c:pt idx="89">
                  <c:v>2.294383174731105</c:v>
                </c:pt>
                <c:pt idx="90">
                  <c:v>2.3426734949520656</c:v>
                </c:pt>
                <c:pt idx="91">
                  <c:v>2.3912325318785754</c:v>
                </c:pt>
                <c:pt idx="92">
                  <c:v>2.4400527764351452</c:v>
                </c:pt>
                <c:pt idx="93">
                  <c:v>2.4891269293814515</c:v>
                </c:pt>
                <c:pt idx="94">
                  <c:v>2.5384478954486602</c:v>
                </c:pt>
                <c:pt idx="95">
                  <c:v>2.5880087776396055</c:v>
                </c:pt>
                <c:pt idx="96">
                  <c:v>2.6378028716882436</c:v>
                </c:pt>
                <c:pt idx="97">
                  <c:v>2.687823660673935</c:v>
                </c:pt>
                <c:pt idx="98">
                  <c:v>2.7380648097862257</c:v>
                </c:pt>
                <c:pt idx="99">
                  <c:v>2.7885201612359225</c:v>
                </c:pt>
                <c:pt idx="100">
                  <c:v>2.839183729308373</c:v>
                </c:pt>
                <c:pt idx="101">
                  <c:v>2.8900496955549801</c:v>
                </c:pt>
                <c:pt idx="102">
                  <c:v>2.9411124041190835</c:v>
                </c:pt>
                <c:pt idx="103">
                  <c:v>2.9923663571924579</c:v>
                </c:pt>
                <c:pt idx="104">
                  <c:v>3.0438062105987735</c:v>
                </c:pt>
                <c:pt idx="105">
                  <c:v>3.0954267695004756</c:v>
                </c:pt>
                <c:pt idx="106">
                  <c:v>3.1472229842256301</c:v>
                </c:pt>
                <c:pt idx="107">
                  <c:v>3.1991899462113849</c:v>
                </c:pt>
                <c:pt idx="108">
                  <c:v>3.2513228840607891</c:v>
                </c:pt>
                <c:pt idx="109">
                  <c:v>3.3036171597098005</c:v>
                </c:pt>
                <c:pt idx="110">
                  <c:v>3.3560682647014022</c:v>
                </c:pt>
                <c:pt idx="111">
                  <c:v>3.4086718165638383</c:v>
                </c:pt>
                <c:pt idx="112">
                  <c:v>3.4614235552900539</c:v>
                </c:pt>
                <c:pt idx="113">
                  <c:v>3.5143193399155179</c:v>
                </c:pt>
                <c:pt idx="114">
                  <c:v>3.5673551451916721</c:v>
                </c:pt>
                <c:pt idx="115">
                  <c:v>3.6205270583523417</c:v>
                </c:pt>
                <c:pt idx="116">
                  <c:v>3.6738312759705032</c:v>
                </c:pt>
                <c:pt idx="117">
                  <c:v>3.7272641009028882</c:v>
                </c:pt>
                <c:pt idx="118">
                  <c:v>3.7808219393199689</c:v>
                </c:pt>
                <c:pt idx="119">
                  <c:v>3.834501297818937</c:v>
                </c:pt>
                <c:pt idx="120">
                  <c:v>3.8882987806173586</c:v>
                </c:pt>
                <c:pt idx="121">
                  <c:v>3.94221108682525</c:v>
                </c:pt>
                <c:pt idx="122">
                  <c:v>3.9962350077933837</c:v>
                </c:pt>
                <c:pt idx="123">
                  <c:v>4.0503674245356933</c:v>
                </c:pt>
                <c:pt idx="124">
                  <c:v>4.1046053052237079</c:v>
                </c:pt>
                <c:pt idx="125">
                  <c:v>4.1589457027510006</c:v>
                </c:pt>
                <c:pt idx="126">
                  <c:v>4.2133857523657001</c:v>
                </c:pt>
                <c:pt idx="127">
                  <c:v>4.267922669369157</c:v>
                </c:pt>
                <c:pt idx="128">
                  <c:v>4.3225537468789197</c:v>
                </c:pt>
                <c:pt idx="129">
                  <c:v>4.3772763536542225</c:v>
                </c:pt>
                <c:pt idx="130">
                  <c:v>4.432087931982239</c:v>
                </c:pt>
                <c:pt idx="131">
                  <c:v>4.4869859956234022</c:v>
                </c:pt>
                <c:pt idx="132">
                  <c:v>4.5419681278141395</c:v>
                </c:pt>
                <c:pt idx="133">
                  <c:v>4.5970319793254228</c:v>
                </c:pt>
                <c:pt idx="134">
                  <c:v>4.6521752665755685</c:v>
                </c:pt>
                <c:pt idx="135">
                  <c:v>4.7073957697957738</c:v>
                </c:pt>
                <c:pt idx="136">
                  <c:v>4.7626913312469172</c:v>
                </c:pt>
                <c:pt idx="137">
                  <c:v>4.8180598534861874</c:v>
                </c:pt>
                <c:pt idx="138">
                  <c:v>4.8734992976821516</c:v>
                </c:pt>
                <c:pt idx="139">
                  <c:v>4.9290076819769064</c:v>
                </c:pt>
                <c:pt idx="140">
                  <c:v>4.9845830798939978</c:v>
                </c:pt>
                <c:pt idx="141">
                  <c:v>5.0402236187908303</c:v>
                </c:pt>
                <c:pt idx="142">
                  <c:v>5.0959274783543211</c:v>
                </c:pt>
                <c:pt idx="143">
                  <c:v>5.1516928891385971</c:v>
                </c:pt>
                <c:pt idx="144">
                  <c:v>5.207518131143547</c:v>
                </c:pt>
                <c:pt idx="145">
                  <c:v>5.2634015324331003</c:v>
                </c:pt>
                <c:pt idx="146">
                  <c:v>5.3193414677921158</c:v>
                </c:pt>
                <c:pt idx="147">
                  <c:v>5.3753363574208031</c:v>
                </c:pt>
                <c:pt idx="148">
                  <c:v>5.4313846656656244</c:v>
                </c:pt>
                <c:pt idx="149">
                  <c:v>5.4874848997856631</c:v>
                </c:pt>
                <c:pt idx="150">
                  <c:v>5.5436356087534673</c:v>
                </c:pt>
                <c:pt idx="151">
                  <c:v>5.5998353820893954</c:v>
                </c:pt>
                <c:pt idx="152">
                  <c:v>5.6560828487285439</c:v>
                </c:pt>
                <c:pt idx="153">
                  <c:v>5.712376675919332</c:v>
                </c:pt>
                <c:pt idx="154">
                  <c:v>5.7687155681528655</c:v>
                </c:pt>
                <c:pt idx="155">
                  <c:v>5.8250982661222199</c:v>
                </c:pt>
                <c:pt idx="156">
                  <c:v>5.8815235457108059</c:v>
                </c:pt>
                <c:pt idx="157">
                  <c:v>5.937990217009002</c:v>
                </c:pt>
                <c:pt idx="158">
                  <c:v>5.9944971233582693</c:v>
                </c:pt>
                <c:pt idx="159">
                  <c:v>6.0510431404219753</c:v>
                </c:pt>
                <c:pt idx="160">
                  <c:v>6.1076271752821842</c:v>
                </c:pt>
                <c:pt idx="161">
                  <c:v>6.1642481655616859</c:v>
                </c:pt>
                <c:pt idx="162">
                  <c:v>6.22090507857056</c:v>
                </c:pt>
                <c:pt idx="163">
                  <c:v>6.2775969104765883</c:v>
                </c:pt>
                <c:pt idx="164">
                  <c:v>6.3343226854988481</c:v>
                </c:pt>
                <c:pt idx="165">
                  <c:v>6.3910814551238424</c:v>
                </c:pt>
                <c:pt idx="166">
                  <c:v>6.4478722973435332</c:v>
                </c:pt>
                <c:pt idx="167">
                  <c:v>6.5046943159146648</c:v>
                </c:pt>
                <c:pt idx="168">
                  <c:v>6.5615466396387907</c:v>
                </c:pt>
                <c:pt idx="169">
                  <c:v>6.6184284216624159</c:v>
                </c:pt>
                <c:pt idx="170">
                  <c:v>6.6753388387966934</c:v>
                </c:pt>
                <c:pt idx="171">
                  <c:v>6.7322770908561376</c:v>
                </c:pt>
                <c:pt idx="172">
                  <c:v>6.7892424000158123</c:v>
                </c:pt>
                <c:pt idx="173">
                  <c:v>6.8462340101864836</c:v>
                </c:pt>
                <c:pt idx="174">
                  <c:v>6.903251186407231</c:v>
                </c:pt>
                <c:pt idx="175">
                  <c:v>6.9602932142550369</c:v>
                </c:pt>
                <c:pt idx="176">
                  <c:v>7.0173593992708669</c:v>
                </c:pt>
                <c:pt idx="177">
                  <c:v>7.0744490664017947</c:v>
                </c:pt>
                <c:pt idx="178">
                  <c:v>7.1315615594587145</c:v>
                </c:pt>
                <c:pt idx="179">
                  <c:v>7.1886962405892048</c:v>
                </c:pt>
                <c:pt idx="180">
                  <c:v>7.2458524897651237</c:v>
                </c:pt>
                <c:pt idx="181">
                  <c:v>7.3030297042845262</c:v>
                </c:pt>
                <c:pt idx="182">
                  <c:v>7.3602272982874943</c:v>
                </c:pt>
                <c:pt idx="183">
                  <c:v>7.4174447022855032</c:v>
                </c:pt>
                <c:pt idx="184">
                  <c:v>7.4746813627039321</c:v>
                </c:pt>
                <c:pt idx="185">
                  <c:v>7.5319367414373648</c:v>
                </c:pt>
                <c:pt idx="186">
                  <c:v>7.5892103154173149</c:v>
                </c:pt>
                <c:pt idx="187">
                  <c:v>7.6465015761920316</c:v>
                </c:pt>
                <c:pt idx="188">
                  <c:v>7.7038100295180438</c:v>
                </c:pt>
                <c:pt idx="189">
                  <c:v>7.7611351949631233</c:v>
                </c:pt>
                <c:pt idx="190">
                  <c:v>7.818476605520341</c:v>
                </c:pt>
                <c:pt idx="191">
                  <c:v>7.8758338072329055</c:v>
                </c:pt>
                <c:pt idx="192">
                  <c:v>7.9332063588294881</c:v>
                </c:pt>
                <c:pt idx="193">
                  <c:v>7.9905938313697389</c:v>
                </c:pt>
                <c:pt idx="194">
                  <c:v>8.0479958078997065</c:v>
                </c:pt>
                <c:pt idx="195">
                  <c:v>8.1054118831168847</c:v>
                </c:pt>
                <c:pt idx="196">
                  <c:v>8.1628416630446274</c:v>
                </c:pt>
                <c:pt idx="197">
                  <c:v>8.2202847647156538</c:v>
                </c:pt>
                <c:pt idx="198">
                  <c:v>8.2777408158643997</c:v>
                </c:pt>
                <c:pt idx="199">
                  <c:v>8.335209454627968</c:v>
                </c:pt>
                <c:pt idx="200">
                  <c:v>8.3926903292554318</c:v>
                </c:pt>
                <c:pt idx="201">
                  <c:v>8.450183097825267</c:v>
                </c:pt>
                <c:pt idx="202">
                  <c:v>8.5076874279706747</c:v>
                </c:pt>
                <c:pt idx="203">
                  <c:v>8.5652029966125838</c:v>
                </c:pt>
                <c:pt idx="204">
                  <c:v>8.6227294897001112</c:v>
                </c:pt>
                <c:pt idx="205">
                  <c:v>8.6802666019582766</c:v>
                </c:pt>
                <c:pt idx="206">
                  <c:v>8.737814036642769</c:v>
                </c:pt>
                <c:pt idx="207">
                  <c:v>8.79537150530156</c:v>
                </c:pt>
                <c:pt idx="208">
                  <c:v>8.8529387275431866</c:v>
                </c:pt>
                <c:pt idx="209">
                  <c:v>8.9105154308115004</c:v>
                </c:pt>
                <c:pt idx="210">
                  <c:v>8.9681013501667213</c:v>
                </c:pt>
                <c:pt idx="211">
                  <c:v>9.0256962280726007</c:v>
                </c:pt>
                <c:pt idx="212">
                  <c:v>9.0832998141895374</c:v>
                </c:pt>
                <c:pt idx="213">
                  <c:v>9.1409118651734698</c:v>
                </c:pt>
                <c:pt idx="214">
                  <c:v>9.198532144480394</c:v>
                </c:pt>
                <c:pt idx="215">
                  <c:v>9.2561604221763432</c:v>
                </c:pt>
                <c:pt idx="216">
                  <c:v>9.3137964747526709</c:v>
                </c:pt>
                <c:pt idx="217">
                  <c:v>9.3714400849465029</c:v>
                </c:pt>
                <c:pt idx="218">
                  <c:v>9.4290910415662044</c:v>
                </c:pt>
                <c:pt idx="219">
                  <c:v>9.4867491393217236</c:v>
                </c:pt>
                <c:pt idx="220">
                  <c:v>9.544414178659677</c:v>
                </c:pt>
                <c:pt idx="221">
                  <c:v>9.6020859656030417</c:v>
                </c:pt>
                <c:pt idx="222">
                  <c:v>9.6597643115953282</c:v>
                </c:pt>
                <c:pt idx="223">
                  <c:v>9.7174490333491104</c:v>
                </c:pt>
                <c:pt idx="224">
                  <c:v>9.7751399526987832</c:v>
                </c:pt>
                <c:pt idx="225">
                  <c:v>9.8328368964574384</c:v>
                </c:pt>
                <c:pt idx="226">
                  <c:v>9.8905396962777399</c:v>
                </c:pt>
                <c:pt idx="227">
                  <c:v>9.9482481885166827</c:v>
                </c:pt>
                <c:pt idx="228">
                  <c:v>10.005962214104136</c:v>
                </c:pt>
                <c:pt idx="229">
                  <c:v>10.063681618415059</c:v>
                </c:pt>
                <c:pt idx="230">
                  <c:v>10.121406251145284</c:v>
                </c:pt>
                <c:pt idx="231">
                  <c:v>10.179135966190778</c:v>
                </c:pt>
                <c:pt idx="232">
                  <c:v>10.236870621530263</c:v>
                </c:pt>
                <c:pt idx="233">
                  <c:v>10.294610079111139</c:v>
                </c:pt>
                <c:pt idx="234">
                  <c:v>10.352354204738573</c:v>
                </c:pt>
                <c:pt idx="235">
                  <c:v>10.410102867967701</c:v>
                </c:pt>
                <c:pt idx="236">
                  <c:v>10.46785594199884</c:v>
                </c:pt>
                <c:pt idx="237">
                  <c:v>10.52561330357562</c:v>
                </c:pt>
                <c:pt idx="238">
                  <c:v>10.583374832885973</c:v>
                </c:pt>
                <c:pt idx="239">
                  <c:v>10.641140413465886</c:v>
                </c:pt>
                <c:pt idx="240">
                  <c:v>10.69890993210584</c:v>
                </c:pt>
                <c:pt idx="241">
                  <c:v>10.756683278759869</c:v>
                </c:pt>
                <c:pt idx="242">
                  <c:v>10.81446034645715</c:v>
                </c:pt>
                <c:pt idx="243">
                  <c:v>10.872241031216076</c:v>
                </c:pt>
                <c:pt idx="244">
                  <c:v>10.930025231960725</c:v>
                </c:pt>
                <c:pt idx="245">
                  <c:v>10.987812850439662</c:v>
                </c:pt>
                <c:pt idx="246">
                  <c:v>11.045603791147007</c:v>
                </c:pt>
                <c:pt idx="247">
                  <c:v>11.103397961245721</c:v>
                </c:pt>
                <c:pt idx="248">
                  <c:v>11.161195270493018</c:v>
                </c:pt>
                <c:pt idx="249">
                  <c:v>11.218995631167878</c:v>
                </c:pt>
                <c:pt idx="250">
                  <c:v>11.276798958000576</c:v>
                </c:pt>
                <c:pt idx="251">
                  <c:v>11.334605168104181</c:v>
                </c:pt>
                <c:pt idx="252">
                  <c:v>11.39241418090797</c:v>
                </c:pt>
                <c:pt idx="253">
                  <c:v>11.450225918092706</c:v>
                </c:pt>
                <c:pt idx="254">
                  <c:v>11.508040303527721</c:v>
                </c:pt>
                <c:pt idx="255">
                  <c:v>11.565857263209761</c:v>
                </c:pt>
                <c:pt idx="256">
                  <c:v>11.623676725203531</c:v>
                </c:pt>
                <c:pt idx="257">
                  <c:v>11.681498619583909</c:v>
                </c:pt>
                <c:pt idx="258">
                  <c:v>11.739322878379781</c:v>
                </c:pt>
                <c:pt idx="259">
                  <c:v>11.797149435519428</c:v>
                </c:pt>
                <c:pt idx="260">
                  <c:v>11.854978226777453</c:v>
                </c:pt>
                <c:pt idx="261">
                  <c:v>11.912809189723189</c:v>
                </c:pt>
                <c:pt idx="262">
                  <c:v>11.970642263670543</c:v>
                </c:pt>
                <c:pt idx="263">
                  <c:v>12.028477389629245</c:v>
                </c:pt>
                <c:pt idx="264">
                  <c:v>12.086314510257465</c:v>
                </c:pt>
                <c:pt idx="265">
                  <c:v>12.144153569815742</c:v>
                </c:pt>
                <c:pt idx="266">
                  <c:v>12.201994514122212</c:v>
                </c:pt>
                <c:pt idx="267">
                  <c:v>12.259837290509081</c:v>
                </c:pt>
                <c:pt idx="268">
                  <c:v>12.31768184778031</c:v>
                </c:pt>
                <c:pt idx="269">
                  <c:v>12.3755281361705</c:v>
                </c:pt>
                <c:pt idx="270">
                  <c:v>12.4333761073049</c:v>
                </c:pt>
                <c:pt idx="271">
                  <c:v>12.491225714160558</c:v>
                </c:pt>
                <c:pt idx="272">
                  <c:v>12.549076911028537</c:v>
                </c:pt>
                <c:pt idx="273">
                  <c:v>12.606929653477204</c:v>
                </c:pt>
                <c:pt idx="274">
                  <c:v>12.66478389831653</c:v>
                </c:pt>
                <c:pt idx="275">
                  <c:v>12.722639603563398</c:v>
                </c:pt>
                <c:pt idx="276">
                  <c:v>12.780496728407876</c:v>
                </c:pt>
                <c:pt idx="277">
                  <c:v>12.838355233180433</c:v>
                </c:pt>
                <c:pt idx="278">
                  <c:v>12.896215079320072</c:v>
                </c:pt>
                <c:pt idx="279">
                  <c:v>12.954076229343354</c:v>
                </c:pt>
                <c:pt idx="280">
                  <c:v>13.011938646814281</c:v>
                </c:pt>
                <c:pt idx="281">
                  <c:v>13.069802296315034</c:v>
                </c:pt>
                <c:pt idx="282">
                  <c:v>13.127667143417515</c:v>
                </c:pt>
                <c:pt idx="283">
                  <c:v>13.185533154655692</c:v>
                </c:pt>
                <c:pt idx="284">
                  <c:v>13.243400297498715</c:v>
                </c:pt>
                <c:pt idx="285">
                  <c:v>13.301268540324783</c:v>
                </c:pt>
                <c:pt idx="286">
                  <c:v>13.35913785239574</c:v>
                </c:pt>
                <c:pt idx="287">
                  <c:v>13.417008203832388</c:v>
                </c:pt>
                <c:pt idx="288">
                  <c:v>13.474879565590474</c:v>
                </c:pt>
                <c:pt idx="289">
                  <c:v>13.532751909437364</c:v>
                </c:pt>
                <c:pt idx="290">
                  <c:v>13.590625207929365</c:v>
                </c:pt>
                <c:pt idx="291">
                  <c:v>13.648499434389677</c:v>
                </c:pt>
                <c:pt idx="292">
                  <c:v>13.70637456288696</c:v>
                </c:pt>
                <c:pt idx="293">
                  <c:v>13.764250568214505</c:v>
                </c:pt>
                <c:pt idx="294">
                  <c:v>13.822127425869986</c:v>
                </c:pt>
                <c:pt idx="295">
                  <c:v>13.880005112035773</c:v>
                </c:pt>
                <c:pt idx="296">
                  <c:v>13.937883603559802</c:v>
                </c:pt>
                <c:pt idx="297">
                  <c:v>13.995762877936974</c:v>
                </c:pt>
                <c:pt idx="298">
                  <c:v>14.053642913291078</c:v>
                </c:pt>
                <c:pt idx="299">
                  <c:v>14.111523688357218</c:v>
                </c:pt>
                <c:pt idx="300">
                  <c:v>14.169405182464725</c:v>
                </c:pt>
                <c:pt idx="301">
                  <c:v>14.227287375520559</c:v>
                </c:pt>
                <c:pt idx="302">
                  <c:v>14.285170247993163</c:v>
                </c:pt>
                <c:pt idx="303">
                  <c:v>14.343053780896772</c:v>
                </c:pt>
                <c:pt idx="304">
                  <c:v>14.400937955776167</c:v>
                </c:pt>
                <c:pt idx="305">
                  <c:v>14.458822754691839</c:v>
                </c:pt>
                <c:pt idx="306">
                  <c:v>14.516708160205592</c:v>
                </c:pt>
                <c:pt idx="307">
                  <c:v>14.574594155366523</c:v>
                </c:pt>
                <c:pt idx="308">
                  <c:v>14.632480723697407</c:v>
                </c:pt>
                <c:pt idx="309">
                  <c:v>14.690367849181465</c:v>
                </c:pt>
                <c:pt idx="310">
                  <c:v>14.748255516249491</c:v>
                </c:pt>
                <c:pt idx="311">
                  <c:v>14.806143709767353</c:v>
                </c:pt>
                <c:pt idx="312">
                  <c:v>14.864032415023825</c:v>
                </c:pt>
                <c:pt idx="313">
                  <c:v>14.921921617718779</c:v>
                </c:pt>
                <c:pt idx="314">
                  <c:v>14.979811303951688</c:v>
                </c:pt>
                <c:pt idx="315">
                  <c:v>15.037701460210469</c:v>
                </c:pt>
                <c:pt idx="316">
                  <c:v>15.095592073360621</c:v>
                </c:pt>
                <c:pt idx="317">
                  <c:v>15.153483130634674</c:v>
                </c:pt>
                <c:pt idx="318">
                  <c:v>15.211374619621941</c:v>
                </c:pt>
                <c:pt idx="319">
                  <c:v>15.269266528258536</c:v>
                </c:pt>
                <c:pt idx="320">
                  <c:v>15.32715884481769</c:v>
                </c:pt>
                <c:pt idx="321">
                  <c:v>15.385051557900333</c:v>
                </c:pt>
                <c:pt idx="322">
                  <c:v>15.442944656425929</c:v>
                </c:pt>
                <c:pt idx="323">
                  <c:v>15.500838129623579</c:v>
                </c:pt>
                <c:pt idx="324">
                  <c:v>15.558731967023371</c:v>
                </c:pt>
                <c:pt idx="325">
                  <c:v>15.616626158447964</c:v>
                </c:pt>
                <c:pt idx="326">
                  <c:v>15.674520694004414</c:v>
                </c:pt>
                <c:pt idx="327">
                  <c:v>15.732415564076231</c:v>
                </c:pt>
                <c:pt idx="328">
                  <c:v>15.790310759315645</c:v>
                </c:pt>
                <c:pt idx="329">
                  <c:v>15.848206270636108</c:v>
                </c:pt>
                <c:pt idx="330">
                  <c:v>15.906102089204985</c:v>
                </c:pt>
                <c:pt idx="331">
                  <c:v>15.963998206436461</c:v>
                </c:pt>
                <c:pt idx="332">
                  <c:v>16.021894613984646</c:v>
                </c:pt>
                <c:pt idx="333">
                  <c:v>16.079791303736872</c:v>
                </c:pt>
                <c:pt idx="334">
                  <c:v>16.137688267807171</c:v>
                </c:pt>
                <c:pt idx="335">
                  <c:v>16.195585498529937</c:v>
                </c:pt>
                <c:pt idx="336">
                  <c:v>16.253482988453783</c:v>
                </c:pt>
                <c:pt idx="337">
                  <c:v>16.311380730335536</c:v>
                </c:pt>
                <c:pt idx="338">
                  <c:v>16.369278717134435</c:v>
                </c:pt>
                <c:pt idx="339">
                  <c:v>16.427176942006462</c:v>
                </c:pt>
                <c:pt idx="340">
                  <c:v>16.485075398298854</c:v>
                </c:pt>
                <c:pt idx="341">
                  <c:v>16.542974079544752</c:v>
                </c:pt>
                <c:pt idx="342">
                  <c:v>16.600872979458007</c:v>
                </c:pt>
                <c:pt idx="343">
                  <c:v>16.658772091928135</c:v>
                </c:pt>
                <c:pt idx="344">
                  <c:v>16.716671411015401</c:v>
                </c:pt>
                <c:pt idx="345">
                  <c:v>16.774570930946055</c:v>
                </c:pt>
                <c:pt idx="346">
                  <c:v>16.832470646107684</c:v>
                </c:pt>
                <c:pt idx="347">
                  <c:v>16.890370551044715</c:v>
                </c:pt>
                <c:pt idx="348">
                  <c:v>16.948270640454023</c:v>
                </c:pt>
                <c:pt idx="349">
                  <c:v>17.006170909180678</c:v>
                </c:pt>
                <c:pt idx="350">
                  <c:v>17.064071352213801</c:v>
                </c:pt>
                <c:pt idx="351">
                  <c:v>17.121971964682533</c:v>
                </c:pt>
                <c:pt idx="352">
                  <c:v>17.17987274185213</c:v>
                </c:pt>
                <c:pt idx="353">
                  <c:v>17.237773679120156</c:v>
                </c:pt>
                <c:pt idx="354">
                  <c:v>17.295674772012791</c:v>
                </c:pt>
                <c:pt idx="355">
                  <c:v>17.353576016181226</c:v>
                </c:pt>
                <c:pt idx="356">
                  <c:v>17.411477407398177</c:v>
                </c:pt>
                <c:pt idx="357">
                  <c:v>17.469378941554492</c:v>
                </c:pt>
                <c:pt idx="358">
                  <c:v>17.527280614655844</c:v>
                </c:pt>
                <c:pt idx="359">
                  <c:v>17.585182422819521</c:v>
                </c:pt>
                <c:pt idx="360">
                  <c:v>17.643084362271317</c:v>
                </c:pt>
                <c:pt idx="361">
                  <c:v>17.700986429342489</c:v>
                </c:pt>
                <c:pt idx="362">
                  <c:v>17.758888620466813</c:v>
                </c:pt>
                <c:pt idx="363">
                  <c:v>17.816790932177721</c:v>
                </c:pt>
                <c:pt idx="364">
                  <c:v>17.874693361105518</c:v>
                </c:pt>
                <c:pt idx="365">
                  <c:v>17.932595903974672</c:v>
                </c:pt>
                <c:pt idx="366">
                  <c:v>17.990498557601182</c:v>
                </c:pt>
                <c:pt idx="367">
                  <c:v>18.048401318890019</c:v>
                </c:pt>
                <c:pt idx="368">
                  <c:v>18.106304184832645</c:v>
                </c:pt>
                <c:pt idx="369">
                  <c:v>18.164207152504595</c:v>
                </c:pt>
                <c:pt idx="370">
                  <c:v>18.222110219063122</c:v>
                </c:pt>
                <c:pt idx="371">
                  <c:v>18.280013381744919</c:v>
                </c:pt>
                <c:pt idx="372">
                  <c:v>18.337916637863895</c:v>
                </c:pt>
                <c:pt idx="373">
                  <c:v>18.395819984809027</c:v>
                </c:pt>
                <c:pt idx="374">
                  <c:v>18.453723420042245</c:v>
                </c:pt>
                <c:pt idx="375">
                  <c:v>18.511626941096413</c:v>
                </c:pt>
                <c:pt idx="376">
                  <c:v>18.569530545573329</c:v>
                </c:pt>
                <c:pt idx="377">
                  <c:v>18.627434231141812</c:v>
                </c:pt>
                <c:pt idx="378">
                  <c:v>18.685337995535821</c:v>
                </c:pt>
                <c:pt idx="379">
                  <c:v>18.743241836552642</c:v>
                </c:pt>
                <c:pt idx="380">
                  <c:v>18.801145752051109</c:v>
                </c:pt>
                <c:pt idx="381">
                  <c:v>18.859049739949892</c:v>
                </c:pt>
                <c:pt idx="382">
                  <c:v>18.916953798225823</c:v>
                </c:pt>
                <c:pt idx="383">
                  <c:v>18.974857924912264</c:v>
                </c:pt>
                <c:pt idx="384">
                  <c:v>19.032762118097541</c:v>
                </c:pt>
                <c:pt idx="385">
                  <c:v>19.090666375923398</c:v>
                </c:pt>
                <c:pt idx="386">
                  <c:v>19.148570696583501</c:v>
                </c:pt>
                <c:pt idx="387">
                  <c:v>19.206475078322001</c:v>
                </c:pt>
                <c:pt idx="388">
                  <c:v>19.264379519432108</c:v>
                </c:pt>
                <c:pt idx="389">
                  <c:v>19.322284018254731</c:v>
                </c:pt>
                <c:pt idx="390">
                  <c:v>19.380188573177136</c:v>
                </c:pt>
                <c:pt idx="391">
                  <c:v>19.438093182631661</c:v>
                </c:pt>
                <c:pt idx="392">
                  <c:v>19.49599784509445</c:v>
                </c:pt>
                <c:pt idx="393">
                  <c:v>19.553902559084229</c:v>
                </c:pt>
                <c:pt idx="394">
                  <c:v>19.611807323161116</c:v>
                </c:pt>
                <c:pt idx="395">
                  <c:v>19.669712135925469</c:v>
                </c:pt>
                <c:pt idx="396">
                  <c:v>19.727616996016753</c:v>
                </c:pt>
                <c:pt idx="397">
                  <c:v>19.785521902112453</c:v>
                </c:pt>
                <c:pt idx="398">
                  <c:v>19.843426852927017</c:v>
                </c:pt>
                <c:pt idx="399">
                  <c:v>19.901331847210805</c:v>
                </c:pt>
                <c:pt idx="400">
                  <c:v>19.95923688374911</c:v>
                </c:pt>
                <c:pt idx="401">
                  <c:v>20.017141961361158</c:v>
                </c:pt>
                <c:pt idx="402">
                  <c:v>20.075047078899182</c:v>
                </c:pt>
                <c:pt idx="403">
                  <c:v>20.132952235247476</c:v>
                </c:pt>
                <c:pt idx="404">
                  <c:v>20.190857429321522</c:v>
                </c:pt>
                <c:pt idx="405">
                  <c:v>20.248762660067101</c:v>
                </c:pt>
                <c:pt idx="406">
                  <c:v>20.306667926459458</c:v>
                </c:pt>
                <c:pt idx="407">
                  <c:v>20.364573227502468</c:v>
                </c:pt>
                <c:pt idx="408">
                  <c:v>20.422478562227852</c:v>
                </c:pt>
                <c:pt idx="409">
                  <c:v>20.48038392969438</c:v>
                </c:pt>
                <c:pt idx="410">
                  <c:v>20.538289328987126</c:v>
                </c:pt>
                <c:pt idx="411">
                  <c:v>20.596194759216733</c:v>
                </c:pt>
                <c:pt idx="412">
                  <c:v>20.654100219518693</c:v>
                </c:pt>
                <c:pt idx="413">
                  <c:v>20.712005709052658</c:v>
                </c:pt>
                <c:pt idx="414">
                  <c:v>20.769911227001764</c:v>
                </c:pt>
                <c:pt idx="415">
                  <c:v>20.827816772571971</c:v>
                </c:pt>
                <c:pt idx="416">
                  <c:v>20.885722344991432</c:v>
                </c:pt>
                <c:pt idx="417">
                  <c:v>20.943627943509863</c:v>
                </c:pt>
                <c:pt idx="418">
                  <c:v>21.001533567397953</c:v>
                </c:pt>
                <c:pt idx="419">
                  <c:v>21.059439215946764</c:v>
                </c:pt>
                <c:pt idx="420">
                  <c:v>21.117344888467169</c:v>
                </c:pt>
                <c:pt idx="421">
                  <c:v>21.175250584289305</c:v>
                </c:pt>
                <c:pt idx="422">
                  <c:v>21.233156302762023</c:v>
                </c:pt>
                <c:pt idx="423">
                  <c:v>21.291062043252367</c:v>
                </c:pt>
                <c:pt idx="424">
                  <c:v>21.348967805145076</c:v>
                </c:pt>
                <c:pt idx="425">
                  <c:v>21.406873587842075</c:v>
                </c:pt>
                <c:pt idx="426">
                  <c:v>21.464779390762008</c:v>
                </c:pt>
                <c:pt idx="427">
                  <c:v>21.522685213339759</c:v>
                </c:pt>
                <c:pt idx="428">
                  <c:v>21.580591055026005</c:v>
                </c:pt>
                <c:pt idx="429">
                  <c:v>21.638496915286776</c:v>
                </c:pt>
                <c:pt idx="430">
                  <c:v>21.696402793603021</c:v>
                </c:pt>
                <c:pt idx="431">
                  <c:v>21.754308689470193</c:v>
                </c:pt>
                <c:pt idx="432">
                  <c:v>21.812214602397844</c:v>
                </c:pt>
                <c:pt idx="433">
                  <c:v>21.870120531909237</c:v>
                </c:pt>
                <c:pt idx="434">
                  <c:v>21.92802647754095</c:v>
                </c:pt>
                <c:pt idx="435">
                  <c:v>21.985932438842511</c:v>
                </c:pt>
                <c:pt idx="436">
                  <c:v>22.043838415376044</c:v>
                </c:pt>
                <c:pt idx="437">
                  <c:v>22.101744406715898</c:v>
                </c:pt>
                <c:pt idx="438">
                  <c:v>22.159650412448325</c:v>
                </c:pt>
                <c:pt idx="439">
                  <c:v>22.217556432171136</c:v>
                </c:pt>
                <c:pt idx="440">
                  <c:v>22.27546246549338</c:v>
                </c:pt>
                <c:pt idx="441">
                  <c:v>22.333368512035033</c:v>
                </c:pt>
                <c:pt idx="442">
                  <c:v>22.391274571426688</c:v>
                </c:pt>
                <c:pt idx="443">
                  <c:v>22.449180643309262</c:v>
                </c:pt>
                <c:pt idx="444">
                  <c:v>22.507086727333704</c:v>
                </c:pt>
                <c:pt idx="445">
                  <c:v>22.564992823160722</c:v>
                </c:pt>
                <c:pt idx="446">
                  <c:v>22.622898930460501</c:v>
                </c:pt>
                <c:pt idx="447">
                  <c:v>22.680805048912447</c:v>
                </c:pt>
                <c:pt idx="448">
                  <c:v>22.738711178204916</c:v>
                </c:pt>
                <c:pt idx="449">
                  <c:v>22.796617318034983</c:v>
                </c:pt>
                <c:pt idx="450">
                  <c:v>22.85452346810818</c:v>
                </c:pt>
                <c:pt idx="451">
                  <c:v>22.912429628138273</c:v>
                </c:pt>
                <c:pt idx="452">
                  <c:v>22.970335797847024</c:v>
                </c:pt>
                <c:pt idx="453">
                  <c:v>23.028241976963969</c:v>
                </c:pt>
                <c:pt idx="454">
                  <c:v>23.086148165226206</c:v>
                </c:pt>
                <c:pt idx="455">
                  <c:v>23.144054362378174</c:v>
                </c:pt>
                <c:pt idx="456">
                  <c:v>23.201960568171458</c:v>
                </c:pt>
                <c:pt idx="457">
                  <c:v>23.259866782364583</c:v>
                </c:pt>
                <c:pt idx="458">
                  <c:v>23.317773004722824</c:v>
                </c:pt>
                <c:pt idx="459">
                  <c:v>23.375679235018012</c:v>
                </c:pt>
                <c:pt idx="460">
                  <c:v>23.433585473028355</c:v>
                </c:pt>
                <c:pt idx="461">
                  <c:v>23.491491718538256</c:v>
                </c:pt>
                <c:pt idx="462">
                  <c:v>23.549397971338152</c:v>
                </c:pt>
                <c:pt idx="463">
                  <c:v>23.607304231224326</c:v>
                </c:pt>
                <c:pt idx="464">
                  <c:v>23.665210497998757</c:v>
                </c:pt>
                <c:pt idx="465">
                  <c:v>23.723116771468959</c:v>
                </c:pt>
                <c:pt idx="466">
                  <c:v>23.781023051447825</c:v>
                </c:pt>
                <c:pt idx="467">
                  <c:v>23.838929337753477</c:v>
                </c:pt>
                <c:pt idx="468">
                  <c:v>23.896835630209114</c:v>
                </c:pt>
                <c:pt idx="469">
                  <c:v>23.954741928642882</c:v>
                </c:pt>
                <c:pt idx="470">
                  <c:v>24.012648232887727</c:v>
                </c:pt>
                <c:pt idx="471">
                  <c:v>24.070554542781263</c:v>
                </c:pt>
                <c:pt idx="472">
                  <c:v>24.128460858165642</c:v>
                </c:pt>
                <c:pt idx="473">
                  <c:v>24.186367178887426</c:v>
                </c:pt>
                <c:pt idx="474">
                  <c:v>24.244273504797466</c:v>
                </c:pt>
                <c:pt idx="475">
                  <c:v>24.302179835750778</c:v>
                </c:pt>
                <c:pt idx="476">
                  <c:v>24.360086171606433</c:v>
                </c:pt>
                <c:pt idx="477">
                  <c:v>24.417992512227439</c:v>
                </c:pt>
                <c:pt idx="478">
                  <c:v>24.475898857480633</c:v>
                </c:pt>
                <c:pt idx="479">
                  <c:v>24.533805207236572</c:v>
                </c:pt>
                <c:pt idx="480">
                  <c:v>24.591711561369429</c:v>
                </c:pt>
                <c:pt idx="481">
                  <c:v>24.649617919756896</c:v>
                </c:pt>
                <c:pt idx="482">
                  <c:v>24.70752428228008</c:v>
                </c:pt>
                <c:pt idx="483">
                  <c:v>24.765430648823415</c:v>
                </c:pt>
                <c:pt idx="484">
                  <c:v>24.823337019274557</c:v>
                </c:pt>
                <c:pt idx="485">
                  <c:v>24.881243393524308</c:v>
                </c:pt>
                <c:pt idx="486">
                  <c:v>24.939149771466518</c:v>
                </c:pt>
                <c:pt idx="487">
                  <c:v>24.997056152998002</c:v>
                </c:pt>
                <c:pt idx="488">
                  <c:v>25.054962538018465</c:v>
                </c:pt>
                <c:pt idx="489">
                  <c:v>25.112868926430405</c:v>
                </c:pt>
                <c:pt idx="490">
                  <c:v>25.170775318139054</c:v>
                </c:pt>
                <c:pt idx="491">
                  <c:v>25.228681713052286</c:v>
                </c:pt>
                <c:pt idx="492">
                  <c:v>25.286588111080551</c:v>
                </c:pt>
                <c:pt idx="493">
                  <c:v>25.344494512136805</c:v>
                </c:pt>
                <c:pt idx="494">
                  <c:v>25.402400916136433</c:v>
                </c:pt>
                <c:pt idx="495">
                  <c:v>25.460307322997181</c:v>
                </c:pt>
                <c:pt idx="496">
                  <c:v>25.518213732639101</c:v>
                </c:pt>
                <c:pt idx="497">
                  <c:v>25.576120144984472</c:v>
                </c:pt>
                <c:pt idx="498">
                  <c:v>25.63402655995775</c:v>
                </c:pt>
                <c:pt idx="499">
                  <c:v>25.6919329774855</c:v>
                </c:pt>
                <c:pt idx="500">
                  <c:v>25.749839397496341</c:v>
                </c:pt>
                <c:pt idx="501">
                  <c:v>25.807745819920882</c:v>
                </c:pt>
                <c:pt idx="502">
                  <c:v>25.865652244691674</c:v>
                </c:pt>
                <c:pt idx="503">
                  <c:v>25.923558671743155</c:v>
                </c:pt>
                <c:pt idx="504">
                  <c:v>25.981465101011594</c:v>
                </c:pt>
                <c:pt idx="505">
                  <c:v>26.039371532435037</c:v>
                </c:pt>
                <c:pt idx="506">
                  <c:v>26.097277965953268</c:v>
                </c:pt>
                <c:pt idx="507">
                  <c:v>26.155184401507743</c:v>
                </c:pt>
                <c:pt idx="508">
                  <c:v>26.213090839041566</c:v>
                </c:pt>
                <c:pt idx="509">
                  <c:v>26.270997278499426</c:v>
                </c:pt>
                <c:pt idx="510">
                  <c:v>26.328903719827554</c:v>
                </c:pt>
                <c:pt idx="511">
                  <c:v>26.386810162973688</c:v>
                </c:pt>
                <c:pt idx="512">
                  <c:v>26.444716607887027</c:v>
                </c:pt>
                <c:pt idx="513">
                  <c:v>26.502623054518189</c:v>
                </c:pt>
                <c:pt idx="514">
                  <c:v>26.560529502819168</c:v>
                </c:pt>
                <c:pt idx="515">
                  <c:v>26.618435952743301</c:v>
                </c:pt>
                <c:pt idx="516">
                  <c:v>26.676342404245233</c:v>
                </c:pt>
                <c:pt idx="517">
                  <c:v>26.734248857280871</c:v>
                </c:pt>
                <c:pt idx="518">
                  <c:v>26.79215531180736</c:v>
                </c:pt>
                <c:pt idx="519">
                  <c:v>26.850061767783039</c:v>
                </c:pt>
                <c:pt idx="520">
                  <c:v>26.907968225167409</c:v>
                </c:pt>
                <c:pt idx="521">
                  <c:v>26.965874683921108</c:v>
                </c:pt>
                <c:pt idx="522">
                  <c:v>27.02378114400587</c:v>
                </c:pt>
                <c:pt idx="523">
                  <c:v>27.081687605384499</c:v>
                </c:pt>
                <c:pt idx="524">
                  <c:v>27.139594068020838</c:v>
                </c:pt>
                <c:pt idx="525">
                  <c:v>27.197500531879744</c:v>
                </c:pt>
                <c:pt idx="526">
                  <c:v>27.25540699692705</c:v>
                </c:pt>
                <c:pt idx="527">
                  <c:v>27.31331346312955</c:v>
                </c:pt>
                <c:pt idx="528">
                  <c:v>27.371219930454963</c:v>
                </c:pt>
                <c:pt idx="529">
                  <c:v>27.429126398871908</c:v>
                </c:pt>
                <c:pt idx="530">
                  <c:v>27.487032868349885</c:v>
                </c:pt>
                <c:pt idx="531">
                  <c:v>27.544939338859244</c:v>
                </c:pt>
                <c:pt idx="532">
                  <c:v>27.602845810371164</c:v>
                </c:pt>
                <c:pt idx="533">
                  <c:v>27.660752282857629</c:v>
                </c:pt>
                <c:pt idx="534">
                  <c:v>27.718658756291404</c:v>
                </c:pt>
                <c:pt idx="535">
                  <c:v>27.776565230646018</c:v>
                </c:pt>
                <c:pt idx="536">
                  <c:v>27.834471705895741</c:v>
                </c:pt>
                <c:pt idx="537">
                  <c:v>27.892378182015559</c:v>
                </c:pt>
                <c:pt idx="538">
                  <c:v>27.950284658981158</c:v>
                </c:pt>
                <c:pt idx="539">
                  <c:v>28.0081911367689</c:v>
                </c:pt>
                <c:pt idx="540">
                  <c:v>28.066097615355815</c:v>
                </c:pt>
                <c:pt idx="541">
                  <c:v>28.12400409471957</c:v>
                </c:pt>
                <c:pt idx="542">
                  <c:v>28.181910574838454</c:v>
                </c:pt>
                <c:pt idx="543">
                  <c:v>28.239817055691368</c:v>
                </c:pt>
                <c:pt idx="544">
                  <c:v>28.297723537257802</c:v>
                </c:pt>
                <c:pt idx="545">
                  <c:v>28.355630019517815</c:v>
                </c:pt>
                <c:pt idx="546">
                  <c:v>28.413536502452025</c:v>
                </c:pt>
                <c:pt idx="547">
                  <c:v>28.471442986041595</c:v>
                </c:pt>
                <c:pt idx="548">
                  <c:v>28.529349470268208</c:v>
                </c:pt>
                <c:pt idx="549">
                  <c:v>28.587255955114063</c:v>
                </c:pt>
                <c:pt idx="550">
                  <c:v>28.645162440561855</c:v>
                </c:pt>
                <c:pt idx="551">
                  <c:v>28.703068926594764</c:v>
                </c:pt>
                <c:pt idx="552">
                  <c:v>28.760975413196441</c:v>
                </c:pt>
                <c:pt idx="553">
                  <c:v>28.818881900350991</c:v>
                </c:pt>
                <c:pt idx="554">
                  <c:v>28.876788388042964</c:v>
                </c:pt>
                <c:pt idx="555">
                  <c:v>28.934694876257343</c:v>
                </c:pt>
                <c:pt idx="556">
                  <c:v>28.992601364979532</c:v>
                </c:pt>
                <c:pt idx="557">
                  <c:v>29.050507854195338</c:v>
                </c:pt>
                <c:pt idx="558">
                  <c:v>29.108414343890967</c:v>
                </c:pt>
                <c:pt idx="559">
                  <c:v>29.16632083405301</c:v>
                </c:pt>
                <c:pt idx="560">
                  <c:v>29.224227324668437</c:v>
                </c:pt>
                <c:pt idx="561">
                  <c:v>29.282133815724574</c:v>
                </c:pt>
                <c:pt idx="562">
                  <c:v>29.340040307209108</c:v>
                </c:pt>
                <c:pt idx="563">
                  <c:v>29.397946799110066</c:v>
                </c:pt>
                <c:pt idx="564">
                  <c:v>29.455853291415814</c:v>
                </c:pt>
                <c:pt idx="565">
                  <c:v>29.513759784115038</c:v>
                </c:pt>
                <c:pt idx="566">
                  <c:v>29.571666277196748</c:v>
                </c:pt>
                <c:pt idx="567">
                  <c:v>29.629572770650249</c:v>
                </c:pt>
                <c:pt idx="568">
                  <c:v>29.687479264465157</c:v>
                </c:pt>
                <c:pt idx="569">
                  <c:v>29.745385758631368</c:v>
                </c:pt>
                <c:pt idx="570">
                  <c:v>29.80329225313907</c:v>
                </c:pt>
                <c:pt idx="571">
                  <c:v>29.861198747978715</c:v>
                </c:pt>
                <c:pt idx="572">
                  <c:v>29.919105243141029</c:v>
                </c:pt>
                <c:pt idx="573">
                  <c:v>29.977011738616998</c:v>
                </c:pt>
                <c:pt idx="574">
                  <c:v>30.034918234397853</c:v>
                </c:pt>
                <c:pt idx="575">
                  <c:v>30.09282473047508</c:v>
                </c:pt>
                <c:pt idx="576">
                  <c:v>30.150731226840392</c:v>
                </c:pt>
                <c:pt idx="577">
                  <c:v>30.20863772348574</c:v>
                </c:pt>
                <c:pt idx="578">
                  <c:v>30.266544220403297</c:v>
                </c:pt>
                <c:pt idx="579">
                  <c:v>30.32445071758546</c:v>
                </c:pt>
                <c:pt idx="580">
                  <c:v>30.382357215024832</c:v>
                </c:pt>
                <c:pt idx="581">
                  <c:v>30.440263712714227</c:v>
                </c:pt>
                <c:pt idx="582">
                  <c:v>30.498170210646659</c:v>
                </c:pt>
                <c:pt idx="583">
                  <c:v>30.556076708815333</c:v>
                </c:pt>
                <c:pt idx="584">
                  <c:v>30.61398320721365</c:v>
                </c:pt>
                <c:pt idx="585">
                  <c:v>30.671889705835191</c:v>
                </c:pt>
                <c:pt idx="586">
                  <c:v>30.729796204673722</c:v>
                </c:pt>
                <c:pt idx="587">
                  <c:v>30.787702703723177</c:v>
                </c:pt>
                <c:pt idx="588">
                  <c:v>30.845609202977663</c:v>
                </c:pt>
                <c:pt idx="589">
                  <c:v>30.903515702431449</c:v>
                </c:pt>
                <c:pt idx="590">
                  <c:v>30.961422202078964</c:v>
                </c:pt>
                <c:pt idx="591">
                  <c:v>31.019328701914798</c:v>
                </c:pt>
                <c:pt idx="592">
                  <c:v>31.077235201933686</c:v>
                </c:pt>
                <c:pt idx="593">
                  <c:v>31.135141702130515</c:v>
                </c:pt>
                <c:pt idx="594">
                  <c:v>31.193048202500311</c:v>
                </c:pt>
                <c:pt idx="595">
                  <c:v>31.250954703038243</c:v>
                </c:pt>
                <c:pt idx="596">
                  <c:v>31.30886120373961</c:v>
                </c:pt>
                <c:pt idx="597">
                  <c:v>31.366767704599845</c:v>
                </c:pt>
                <c:pt idx="598">
                  <c:v>31.424674205614508</c:v>
                </c:pt>
                <c:pt idx="599">
                  <c:v>31.482580706779284</c:v>
                </c:pt>
                <c:pt idx="600">
                  <c:v>31.540487208089981</c:v>
                </c:pt>
                <c:pt idx="601">
                  <c:v>31.59839370954252</c:v>
                </c:pt>
                <c:pt idx="602">
                  <c:v>31.656300211132937</c:v>
                </c:pt>
                <c:pt idx="603">
                  <c:v>31.714206712857376</c:v>
                </c:pt>
                <c:pt idx="604">
                  <c:v>31.772113214712096</c:v>
                </c:pt>
                <c:pt idx="605">
                  <c:v>31.830019716693457</c:v>
                </c:pt>
                <c:pt idx="606">
                  <c:v>31.887926218797915</c:v>
                </c:pt>
                <c:pt idx="607">
                  <c:v>31.945832721022036</c:v>
                </c:pt>
                <c:pt idx="608">
                  <c:v>32.003739223362473</c:v>
                </c:pt>
                <c:pt idx="609">
                  <c:v>32.061645725815978</c:v>
                </c:pt>
                <c:pt idx="610">
                  <c:v>32.119552228379384</c:v>
                </c:pt>
                <c:pt idx="611">
                  <c:v>32.177458731049626</c:v>
                </c:pt>
                <c:pt idx="612">
                  <c:v>32.235365233823721</c:v>
                </c:pt>
                <c:pt idx="613">
                  <c:v>32.293271736698763</c:v>
                </c:pt>
                <c:pt idx="614">
                  <c:v>32.351178239671931</c:v>
                </c:pt>
                <c:pt idx="615">
                  <c:v>32.409084742740482</c:v>
                </c:pt>
                <c:pt idx="616">
                  <c:v>32.466991245901752</c:v>
                </c:pt>
                <c:pt idx="617">
                  <c:v>32.524897749153155</c:v>
                </c:pt>
                <c:pt idx="618">
                  <c:v>32.582804252492167</c:v>
                </c:pt>
                <c:pt idx="619">
                  <c:v>32.640710755916338</c:v>
                </c:pt>
                <c:pt idx="620">
                  <c:v>32.698617259423294</c:v>
                </c:pt>
                <c:pt idx="621">
                  <c:v>32.756523763010719</c:v>
                </c:pt>
                <c:pt idx="622">
                  <c:v>32.814430266676361</c:v>
                </c:pt>
                <c:pt idx="623">
                  <c:v>32.872336770418038</c:v>
                </c:pt>
                <c:pt idx="624">
                  <c:v>32.930243274233625</c:v>
                </c:pt>
                <c:pt idx="625">
                  <c:v>32.988149778121056</c:v>
                </c:pt>
                <c:pt idx="626">
                  <c:v>33.046056282078325</c:v>
                </c:pt>
                <c:pt idx="627">
                  <c:v>33.10396278610348</c:v>
                </c:pt>
                <c:pt idx="628">
                  <c:v>33.161869290194623</c:v>
                </c:pt>
                <c:pt idx="629">
                  <c:v>33.219775794349907</c:v>
                </c:pt>
                <c:pt idx="630">
                  <c:v>33.277682298567541</c:v>
                </c:pt>
                <c:pt idx="631">
                  <c:v>33.335588802845784</c:v>
                </c:pt>
                <c:pt idx="632">
                  <c:v>33.393495307182945</c:v>
                </c:pt>
                <c:pt idx="633">
                  <c:v>33.451401811577377</c:v>
                </c:pt>
                <c:pt idx="634">
                  <c:v>33.509308316027479</c:v>
                </c:pt>
                <c:pt idx="635">
                  <c:v>33.567214820531689</c:v>
                </c:pt>
                <c:pt idx="636">
                  <c:v>33.6251213250885</c:v>
                </c:pt>
                <c:pt idx="637">
                  <c:v>33.683027829696442</c:v>
                </c:pt>
                <c:pt idx="638">
                  <c:v>33.740934334354087</c:v>
                </c:pt>
                <c:pt idx="639">
                  <c:v>33.798840839060048</c:v>
                </c:pt>
                <c:pt idx="640">
                  <c:v>33.85674734381297</c:v>
                </c:pt>
                <c:pt idx="641">
                  <c:v>33.914653848611543</c:v>
                </c:pt>
                <c:pt idx="642">
                  <c:v>33.97256035345449</c:v>
                </c:pt>
                <c:pt idx="643">
                  <c:v>34.030466858340574</c:v>
                </c:pt>
                <c:pt idx="644">
                  <c:v>34.088373363268587</c:v>
                </c:pt>
                <c:pt idx="645">
                  <c:v>34.146279868237364</c:v>
                </c:pt>
                <c:pt idx="646">
                  <c:v>34.204186373245754</c:v>
                </c:pt>
                <c:pt idx="647">
                  <c:v>34.262092878292663</c:v>
                </c:pt>
                <c:pt idx="648">
                  <c:v>34.319999383377002</c:v>
                </c:pt>
                <c:pt idx="649">
                  <c:v>34.377905888497736</c:v>
                </c:pt>
                <c:pt idx="650">
                  <c:v>34.435812393653841</c:v>
                </c:pt>
                <c:pt idx="651">
                  <c:v>34.493718898844328</c:v>
                </c:pt>
                <c:pt idx="652">
                  <c:v>34.55162540406824</c:v>
                </c:pt>
                <c:pt idx="653">
                  <c:v>34.609531909324645</c:v>
                </c:pt>
                <c:pt idx="654">
                  <c:v>34.667438414612626</c:v>
                </c:pt>
                <c:pt idx="655">
                  <c:v>34.72534491993131</c:v>
                </c:pt>
                <c:pt idx="656">
                  <c:v>34.783251425279836</c:v>
                </c:pt>
                <c:pt idx="657">
                  <c:v>34.841157930657367</c:v>
                </c:pt>
                <c:pt idx="658">
                  <c:v>34.899064436063092</c:v>
                </c:pt>
                <c:pt idx="659">
                  <c:v>34.95697094149623</c:v>
                </c:pt>
                <c:pt idx="660">
                  <c:v>35.014877446956014</c:v>
                </c:pt>
                <c:pt idx="661">
                  <c:v>35.072783952441689</c:v>
                </c:pt>
                <c:pt idx="662">
                  <c:v>35.130690457952539</c:v>
                </c:pt>
                <c:pt idx="663">
                  <c:v>35.188596963487861</c:v>
                </c:pt>
                <c:pt idx="664">
                  <c:v>35.246503469046971</c:v>
                </c:pt>
                <c:pt idx="665">
                  <c:v>35.304409974629202</c:v>
                </c:pt>
                <c:pt idx="666">
                  <c:v>35.362316480233915</c:v>
                </c:pt>
                <c:pt idx="667">
                  <c:v>35.420222985860477</c:v>
                </c:pt>
                <c:pt idx="668">
                  <c:v>35.478129491508277</c:v>
                </c:pt>
                <c:pt idx="669">
                  <c:v>35.536035997176718</c:v>
                </c:pt>
                <c:pt idx="670">
                  <c:v>35.593942502865225</c:v>
                </c:pt>
                <c:pt idx="671">
                  <c:v>35.651849008573244</c:v>
                </c:pt>
                <c:pt idx="672">
                  <c:v>35.70975551430022</c:v>
                </c:pt>
                <c:pt idx="673">
                  <c:v>35.767662020045627</c:v>
                </c:pt>
                <c:pt idx="674">
                  <c:v>35.825568525808954</c:v>
                </c:pt>
                <c:pt idx="675">
                  <c:v>35.883475031589697</c:v>
                </c:pt>
                <c:pt idx="676">
                  <c:v>35.941381537387372</c:v>
                </c:pt>
                <c:pt idx="677">
                  <c:v>35.999288043201503</c:v>
                </c:pt>
                <c:pt idx="678">
                  <c:v>36.057194549031628</c:v>
                </c:pt>
                <c:pt idx="679">
                  <c:v>36.1151010548773</c:v>
                </c:pt>
                <c:pt idx="680">
                  <c:v>36.173007560738093</c:v>
                </c:pt>
                <c:pt idx="681">
                  <c:v>36.230914066613572</c:v>
                </c:pt>
                <c:pt idx="682">
                  <c:v>36.288820572503333</c:v>
                </c:pt>
                <c:pt idx="683">
                  <c:v>36.346727078406978</c:v>
                </c:pt>
                <c:pt idx="684">
                  <c:v>36.404633584324124</c:v>
                </c:pt>
                <c:pt idx="685">
                  <c:v>36.462540090254386</c:v>
                </c:pt>
                <c:pt idx="686">
                  <c:v>36.520446596197395</c:v>
                </c:pt>
                <c:pt idx="687">
                  <c:v>36.578353102152803</c:v>
                </c:pt>
                <c:pt idx="688">
                  <c:v>36.636259608120255</c:v>
                </c:pt>
                <c:pt idx="689">
                  <c:v>36.694166114099424</c:v>
                </c:pt>
                <c:pt idx="690">
                  <c:v>36.752072620089976</c:v>
                </c:pt>
                <c:pt idx="691">
                  <c:v>36.809979126091591</c:v>
                </c:pt>
                <c:pt idx="692">
                  <c:v>36.867885632103963</c:v>
                </c:pt>
                <c:pt idx="693">
                  <c:v>36.925792138126795</c:v>
                </c:pt>
                <c:pt idx="694">
                  <c:v>36.983698644159794</c:v>
                </c:pt>
                <c:pt idx="695">
                  <c:v>37.04160515020267</c:v>
                </c:pt>
                <c:pt idx="696">
                  <c:v>37.099511656255153</c:v>
                </c:pt>
                <c:pt idx="697">
                  <c:v>37.157418162316972</c:v>
                </c:pt>
                <c:pt idx="698">
                  <c:v>37.215324668387865</c:v>
                </c:pt>
                <c:pt idx="699">
                  <c:v>37.273231174467575</c:v>
                </c:pt>
                <c:pt idx="700">
                  <c:v>37.331137680555862</c:v>
                </c:pt>
                <c:pt idx="701">
                  <c:v>37.389044186652484</c:v>
                </c:pt>
                <c:pt idx="702">
                  <c:v>37.446950692757213</c:v>
                </c:pt>
                <c:pt idx="703">
                  <c:v>37.504857198869814</c:v>
                </c:pt>
                <c:pt idx="704">
                  <c:v>37.562763704990076</c:v>
                </c:pt>
                <c:pt idx="705">
                  <c:v>37.620670211117776</c:v>
                </c:pt>
                <c:pt idx="706">
                  <c:v>37.67857671725271</c:v>
                </c:pt>
                <c:pt idx="707">
                  <c:v>37.736483223394679</c:v>
                </c:pt>
                <c:pt idx="708">
                  <c:v>37.794389729543482</c:v>
                </c:pt>
                <c:pt idx="709">
                  <c:v>37.85229623569893</c:v>
                </c:pt>
                <c:pt idx="710">
                  <c:v>37.910202741860836</c:v>
                </c:pt>
                <c:pt idx="711">
                  <c:v>37.968109248029016</c:v>
                </c:pt>
                <c:pt idx="712">
                  <c:v>38.0260157542033</c:v>
                </c:pt>
                <c:pt idx="713">
                  <c:v>38.083922260383517</c:v>
                </c:pt>
                <c:pt idx="714">
                  <c:v>38.141828766569503</c:v>
                </c:pt>
                <c:pt idx="715">
                  <c:v>38.199735272761089</c:v>
                </c:pt>
                <c:pt idx="716">
                  <c:v>38.257641778958124</c:v>
                </c:pt>
                <c:pt idx="717">
                  <c:v>38.31554828516046</c:v>
                </c:pt>
                <c:pt idx="718">
                  <c:v>38.373454791367941</c:v>
                </c:pt>
                <c:pt idx="719">
                  <c:v>38.43136129758043</c:v>
                </c:pt>
                <c:pt idx="720">
                  <c:v>38.48926780379778</c:v>
                </c:pt>
                <c:pt idx="721">
                  <c:v>38.547174310019862</c:v>
                </c:pt>
                <c:pt idx="722">
                  <c:v>38.605080816246542</c:v>
                </c:pt>
                <c:pt idx="723">
                  <c:v>38.662987322477683</c:v>
                </c:pt>
                <c:pt idx="724">
                  <c:v>38.720893828713173</c:v>
                </c:pt>
                <c:pt idx="725">
                  <c:v>38.778800334952884</c:v>
                </c:pt>
                <c:pt idx="726">
                  <c:v>38.836706841196701</c:v>
                </c:pt>
                <c:pt idx="727">
                  <c:v>38.894613347444505</c:v>
                </c:pt>
                <c:pt idx="728">
                  <c:v>38.952519853696188</c:v>
                </c:pt>
                <c:pt idx="729">
                  <c:v>39.010426359951637</c:v>
                </c:pt>
                <c:pt idx="730">
                  <c:v>39.068332866210753</c:v>
                </c:pt>
                <c:pt idx="731">
                  <c:v>39.126239372473428</c:v>
                </c:pt>
                <c:pt idx="732">
                  <c:v>39.184145878739564</c:v>
                </c:pt>
                <c:pt idx="733">
                  <c:v>39.242052385009067</c:v>
                </c:pt>
                <c:pt idx="734">
                  <c:v>39.29995889128184</c:v>
                </c:pt>
                <c:pt idx="735">
                  <c:v>39.357865397557795</c:v>
                </c:pt>
                <c:pt idx="736">
                  <c:v>39.415771903836841</c:v>
                </c:pt>
                <c:pt idx="737">
                  <c:v>39.473678410118893</c:v>
                </c:pt>
                <c:pt idx="738">
                  <c:v>39.531584916403865</c:v>
                </c:pt>
                <c:pt idx="739">
                  <c:v>39.58949142269168</c:v>
                </c:pt>
                <c:pt idx="740">
                  <c:v>39.647397928982251</c:v>
                </c:pt>
                <c:pt idx="741">
                  <c:v>39.705304435275508</c:v>
                </c:pt>
                <c:pt idx="742">
                  <c:v>39.763210941571373</c:v>
                </c:pt>
                <c:pt idx="743">
                  <c:v>39.821117447869767</c:v>
                </c:pt>
                <c:pt idx="744">
                  <c:v>39.879023954170627</c:v>
                </c:pt>
                <c:pt idx="745">
                  <c:v>39.936930460473882</c:v>
                </c:pt>
                <c:pt idx="746">
                  <c:v>39.994836966779467</c:v>
                </c:pt>
                <c:pt idx="747">
                  <c:v>40.052743473087311</c:v>
                </c:pt>
                <c:pt idx="748">
                  <c:v>40.110649979397358</c:v>
                </c:pt>
                <c:pt idx="749">
                  <c:v>40.168556485709544</c:v>
                </c:pt>
                <c:pt idx="750">
                  <c:v>40.226462992023805</c:v>
                </c:pt>
                <c:pt idx="751">
                  <c:v>40.284369498340091</c:v>
                </c:pt>
                <c:pt idx="752">
                  <c:v>40.342276004658338</c:v>
                </c:pt>
                <c:pt idx="753">
                  <c:v>40.400182510978496</c:v>
                </c:pt>
                <c:pt idx="754">
                  <c:v>40.458089017300509</c:v>
                </c:pt>
                <c:pt idx="755">
                  <c:v>40.515995523624326</c:v>
                </c:pt>
                <c:pt idx="756">
                  <c:v>40.573902029949899</c:v>
                </c:pt>
                <c:pt idx="757">
                  <c:v>40.631808536277177</c:v>
                </c:pt>
                <c:pt idx="758">
                  <c:v>40.68971504260611</c:v>
                </c:pt>
                <c:pt idx="759">
                  <c:v>40.747621548936657</c:v>
                </c:pt>
                <c:pt idx="760">
                  <c:v>40.805528055268766</c:v>
                </c:pt>
                <c:pt idx="761">
                  <c:v>40.863434561602396</c:v>
                </c:pt>
                <c:pt idx="762">
                  <c:v>40.921341067937504</c:v>
                </c:pt>
                <c:pt idx="763">
                  <c:v>40.979247574274055</c:v>
                </c:pt>
                <c:pt idx="764">
                  <c:v>41.037154080611998</c:v>
                </c:pt>
                <c:pt idx="765">
                  <c:v>41.095060586951305</c:v>
                </c:pt>
                <c:pt idx="766">
                  <c:v>41.152967093291934</c:v>
                </c:pt>
                <c:pt idx="767">
                  <c:v>41.210873599633842</c:v>
                </c:pt>
                <c:pt idx="768">
                  <c:v>41.268780105977001</c:v>
                </c:pt>
                <c:pt idx="769">
                  <c:v>41.326686612321375</c:v>
                </c:pt>
                <c:pt idx="770">
                  <c:v>41.384593118666928</c:v>
                </c:pt>
                <c:pt idx="771">
                  <c:v>41.442499625013625</c:v>
                </c:pt>
                <c:pt idx="772">
                  <c:v>41.500406131361437</c:v>
                </c:pt>
                <c:pt idx="773">
                  <c:v>41.55831263771033</c:v>
                </c:pt>
                <c:pt idx="774">
                  <c:v>41.616219144060274</c:v>
                </c:pt>
                <c:pt idx="775">
                  <c:v>41.674125650411241</c:v>
                </c:pt>
                <c:pt idx="776">
                  <c:v>41.732032156763204</c:v>
                </c:pt>
                <c:pt idx="777">
                  <c:v>41.789938663116139</c:v>
                </c:pt>
                <c:pt idx="778">
                  <c:v>41.847845169470013</c:v>
                </c:pt>
                <c:pt idx="779">
                  <c:v>41.905751675824796</c:v>
                </c:pt>
                <c:pt idx="780">
                  <c:v>41.963658182180467</c:v>
                </c:pt>
                <c:pt idx="781">
                  <c:v>42.021564688537005</c:v>
                </c:pt>
                <c:pt idx="782">
                  <c:v>42.079471194894381</c:v>
                </c:pt>
                <c:pt idx="783">
                  <c:v>42.137377701252575</c:v>
                </c:pt>
                <c:pt idx="784">
                  <c:v>42.195284207611564</c:v>
                </c:pt>
                <c:pt idx="785">
                  <c:v>42.253190713971321</c:v>
                </c:pt>
                <c:pt idx="786">
                  <c:v>42.311097220331831</c:v>
                </c:pt>
                <c:pt idx="787">
                  <c:v>42.369003726693066</c:v>
                </c:pt>
                <c:pt idx="788">
                  <c:v>42.426910233055011</c:v>
                </c:pt>
                <c:pt idx="789">
                  <c:v>42.484816739417646</c:v>
                </c:pt>
                <c:pt idx="790">
                  <c:v>42.542723245780948</c:v>
                </c:pt>
                <c:pt idx="791">
                  <c:v>42.600629752144897</c:v>
                </c:pt>
                <c:pt idx="792">
                  <c:v>42.658536258509479</c:v>
                </c:pt>
                <c:pt idx="793">
                  <c:v>42.716442764874678</c:v>
                </c:pt>
                <c:pt idx="794">
                  <c:v>42.774349271240474</c:v>
                </c:pt>
                <c:pt idx="795">
                  <c:v>42.832255777606846</c:v>
                </c:pt>
                <c:pt idx="796">
                  <c:v>42.890162283973787</c:v>
                </c:pt>
                <c:pt idx="797">
                  <c:v>42.948068790341274</c:v>
                </c:pt>
                <c:pt idx="798">
                  <c:v>43.005975296709295</c:v>
                </c:pt>
                <c:pt idx="799">
                  <c:v>43.063881803077834</c:v>
                </c:pt>
                <c:pt idx="800">
                  <c:v>43.121788309446877</c:v>
                </c:pt>
                <c:pt idx="801">
                  <c:v>43.179694815816411</c:v>
                </c:pt>
                <c:pt idx="802">
                  <c:v>43.237601322186421</c:v>
                </c:pt>
                <c:pt idx="803">
                  <c:v>43.295507828556893</c:v>
                </c:pt>
                <c:pt idx="804">
                  <c:v>43.353414334927812</c:v>
                </c:pt>
                <c:pt idx="805">
                  <c:v>43.411320841299172</c:v>
                </c:pt>
                <c:pt idx="806">
                  <c:v>43.469227347670959</c:v>
                </c:pt>
                <c:pt idx="807">
                  <c:v>43.527133854043157</c:v>
                </c:pt>
                <c:pt idx="808">
                  <c:v>43.585040360415753</c:v>
                </c:pt>
                <c:pt idx="809">
                  <c:v>43.642946866788741</c:v>
                </c:pt>
                <c:pt idx="810">
                  <c:v>43.700853373162111</c:v>
                </c:pt>
                <c:pt idx="811">
                  <c:v>43.758759879535852</c:v>
                </c:pt>
                <c:pt idx="812">
                  <c:v>43.816666385909947</c:v>
                </c:pt>
                <c:pt idx="813">
                  <c:v>43.874572892284391</c:v>
                </c:pt>
                <c:pt idx="814">
                  <c:v>43.932479398659176</c:v>
                </c:pt>
                <c:pt idx="815">
                  <c:v>43.990385905034287</c:v>
                </c:pt>
                <c:pt idx="816">
                  <c:v>44.048292411409719</c:v>
                </c:pt>
                <c:pt idx="817">
                  <c:v>44.106198917785463</c:v>
                </c:pt>
                <c:pt idx="818">
                  <c:v>44.164105424161512</c:v>
                </c:pt>
                <c:pt idx="819">
                  <c:v>44.222011930537853</c:v>
                </c:pt>
                <c:pt idx="820">
                  <c:v>44.279918436914478</c:v>
                </c:pt>
                <c:pt idx="821">
                  <c:v>44.337824943291388</c:v>
                </c:pt>
                <c:pt idx="822">
                  <c:v>44.395731449668567</c:v>
                </c:pt>
                <c:pt idx="823">
                  <c:v>44.453637956046009</c:v>
                </c:pt>
                <c:pt idx="824">
                  <c:v>44.5115444624237</c:v>
                </c:pt>
                <c:pt idx="825">
                  <c:v>44.56945096880164</c:v>
                </c:pt>
                <c:pt idx="826">
                  <c:v>44.627357475179821</c:v>
                </c:pt>
                <c:pt idx="827">
                  <c:v>44.685263981558236</c:v>
                </c:pt>
                <c:pt idx="828">
                  <c:v>44.743170487936879</c:v>
                </c:pt>
                <c:pt idx="829">
                  <c:v>44.80107699431575</c:v>
                </c:pt>
                <c:pt idx="830">
                  <c:v>44.858983500694833</c:v>
                </c:pt>
                <c:pt idx="831">
                  <c:v>44.916890007074123</c:v>
                </c:pt>
                <c:pt idx="832">
                  <c:v>44.974796513453619</c:v>
                </c:pt>
                <c:pt idx="833">
                  <c:v>45.032703019833313</c:v>
                </c:pt>
                <c:pt idx="834">
                  <c:v>45.0906095262132</c:v>
                </c:pt>
                <c:pt idx="835">
                  <c:v>45.148516032593271</c:v>
                </c:pt>
                <c:pt idx="836">
                  <c:v>45.206422538973527</c:v>
                </c:pt>
                <c:pt idx="837">
                  <c:v>45.264329045353961</c:v>
                </c:pt>
                <c:pt idx="838">
                  <c:v>45.322235551734565</c:v>
                </c:pt>
                <c:pt idx="839">
                  <c:v>45.380142058115332</c:v>
                </c:pt>
                <c:pt idx="840">
                  <c:v>45.438048564496263</c:v>
                </c:pt>
                <c:pt idx="841">
                  <c:v>45.495955070877351</c:v>
                </c:pt>
                <c:pt idx="842">
                  <c:v>45.553861577258594</c:v>
                </c:pt>
                <c:pt idx="843">
                  <c:v>45.611768083639987</c:v>
                </c:pt>
                <c:pt idx="844">
                  <c:v>45.669674590021522</c:v>
                </c:pt>
                <c:pt idx="845">
                  <c:v>45.727581096403199</c:v>
                </c:pt>
                <c:pt idx="846">
                  <c:v>45.785487602785011</c:v>
                </c:pt>
                <c:pt idx="847">
                  <c:v>45.843394109166958</c:v>
                </c:pt>
                <c:pt idx="848">
                  <c:v>45.901300615549033</c:v>
                </c:pt>
                <c:pt idx="849">
                  <c:v>45.959207121931236</c:v>
                </c:pt>
                <c:pt idx="850">
                  <c:v>46.01711362831356</c:v>
                </c:pt>
                <c:pt idx="851">
                  <c:v>46.075020134696004</c:v>
                </c:pt>
                <c:pt idx="852">
                  <c:v>46.132926641078562</c:v>
                </c:pt>
                <c:pt idx="853">
                  <c:v>46.190833147461234</c:v>
                </c:pt>
                <c:pt idx="854">
                  <c:v>46.248739653844012</c:v>
                </c:pt>
                <c:pt idx="855">
                  <c:v>46.306646160226897</c:v>
                </c:pt>
                <c:pt idx="856">
                  <c:v>46.364552666609882</c:v>
                </c:pt>
                <c:pt idx="857">
                  <c:v>46.422459172992973</c:v>
                </c:pt>
                <c:pt idx="858">
                  <c:v>46.480365679376156</c:v>
                </c:pt>
                <c:pt idx="859">
                  <c:v>46.538272185759439</c:v>
                </c:pt>
                <c:pt idx="860">
                  <c:v>46.596178692142814</c:v>
                </c:pt>
                <c:pt idx="861">
                  <c:v>46.654085198526275</c:v>
                </c:pt>
                <c:pt idx="862">
                  <c:v>46.711991704909821</c:v>
                </c:pt>
                <c:pt idx="863">
                  <c:v>46.769898211293452</c:v>
                </c:pt>
                <c:pt idx="864">
                  <c:v>46.827804717677168</c:v>
                </c:pt>
                <c:pt idx="865">
                  <c:v>46.885711224060962</c:v>
                </c:pt>
                <c:pt idx="866">
                  <c:v>46.943617730444835</c:v>
                </c:pt>
                <c:pt idx="867">
                  <c:v>47.001524236828786</c:v>
                </c:pt>
                <c:pt idx="868">
                  <c:v>47.059430743212808</c:v>
                </c:pt>
                <c:pt idx="869">
                  <c:v>47.117337249596901</c:v>
                </c:pt>
                <c:pt idx="870">
                  <c:v>47.175243755981064</c:v>
                </c:pt>
                <c:pt idx="871">
                  <c:v>47.233150262365292</c:v>
                </c:pt>
                <c:pt idx="872">
                  <c:v>47.291056768749584</c:v>
                </c:pt>
                <c:pt idx="873">
                  <c:v>47.34896327513394</c:v>
                </c:pt>
                <c:pt idx="874">
                  <c:v>47.40686978151836</c:v>
                </c:pt>
                <c:pt idx="875">
                  <c:v>47.464776287902843</c:v>
                </c:pt>
                <c:pt idx="876">
                  <c:v>47.522682794287384</c:v>
                </c:pt>
                <c:pt idx="877">
                  <c:v>47.580589300671981</c:v>
                </c:pt>
                <c:pt idx="878">
                  <c:v>47.638495807056636</c:v>
                </c:pt>
                <c:pt idx="879">
                  <c:v>47.69640231344134</c:v>
                </c:pt>
                <c:pt idx="880">
                  <c:v>47.754308819826093</c:v>
                </c:pt>
                <c:pt idx="881">
                  <c:v>47.812215326210904</c:v>
                </c:pt>
                <c:pt idx="882">
                  <c:v>47.870121832595764</c:v>
                </c:pt>
                <c:pt idx="883">
                  <c:v>47.928028338980667</c:v>
                </c:pt>
                <c:pt idx="884">
                  <c:v>47.98593484536562</c:v>
                </c:pt>
                <c:pt idx="885">
                  <c:v>48.043841351750615</c:v>
                </c:pt>
                <c:pt idx="886">
                  <c:v>48.101747858135653</c:v>
                </c:pt>
                <c:pt idx="887">
                  <c:v>48.159654364520733</c:v>
                </c:pt>
                <c:pt idx="888">
                  <c:v>48.217560870905857</c:v>
                </c:pt>
                <c:pt idx="889">
                  <c:v>48.275467377291022</c:v>
                </c:pt>
                <c:pt idx="890">
                  <c:v>48.333373883676224</c:v>
                </c:pt>
                <c:pt idx="891">
                  <c:v>48.391280390061468</c:v>
                </c:pt>
                <c:pt idx="892">
                  <c:v>48.449186896446747</c:v>
                </c:pt>
                <c:pt idx="893">
                  <c:v>48.507093402832062</c:v>
                </c:pt>
                <c:pt idx="894">
                  <c:v>48.564999909217413</c:v>
                </c:pt>
                <c:pt idx="895">
                  <c:v>48.622906415602799</c:v>
                </c:pt>
                <c:pt idx="896">
                  <c:v>48.68081292198822</c:v>
                </c:pt>
                <c:pt idx="897">
                  <c:v>48.73871942837367</c:v>
                </c:pt>
                <c:pt idx="898">
                  <c:v>48.796625934759156</c:v>
                </c:pt>
                <c:pt idx="899">
                  <c:v>48.85453244114467</c:v>
                </c:pt>
                <c:pt idx="900">
                  <c:v>48.912438947530212</c:v>
                </c:pt>
                <c:pt idx="901">
                  <c:v>48.970345453915783</c:v>
                </c:pt>
                <c:pt idx="902">
                  <c:v>49.028251960301382</c:v>
                </c:pt>
                <c:pt idx="903">
                  <c:v>49.08615846668701</c:v>
                </c:pt>
                <c:pt idx="904">
                  <c:v>49.144064973072666</c:v>
                </c:pt>
                <c:pt idx="905">
                  <c:v>49.201971479458344</c:v>
                </c:pt>
                <c:pt idx="906">
                  <c:v>49.259877985844049</c:v>
                </c:pt>
                <c:pt idx="907">
                  <c:v>49.317784492229777</c:v>
                </c:pt>
                <c:pt idx="908">
                  <c:v>49.375690998615525</c:v>
                </c:pt>
                <c:pt idx="909">
                  <c:v>49.433597505001302</c:v>
                </c:pt>
                <c:pt idx="910">
                  <c:v>49.4915040113871</c:v>
                </c:pt>
                <c:pt idx="911">
                  <c:v>49.54941051777292</c:v>
                </c:pt>
                <c:pt idx="912">
                  <c:v>49.60731702415876</c:v>
                </c:pt>
                <c:pt idx="913">
                  <c:v>49.665223530544623</c:v>
                </c:pt>
                <c:pt idx="914">
                  <c:v>49.723130036930499</c:v>
                </c:pt>
                <c:pt idx="915">
                  <c:v>49.781036543316397</c:v>
                </c:pt>
                <c:pt idx="916">
                  <c:v>49.838943049702316</c:v>
                </c:pt>
                <c:pt idx="917">
                  <c:v>49.896849556088249</c:v>
                </c:pt>
                <c:pt idx="918">
                  <c:v>49.954756062474203</c:v>
                </c:pt>
                <c:pt idx="919">
                  <c:v>50.012662568860172</c:v>
                </c:pt>
                <c:pt idx="920">
                  <c:v>50.070569075246162</c:v>
                </c:pt>
                <c:pt idx="921">
                  <c:v>50.128475581632166</c:v>
                </c:pt>
                <c:pt idx="922">
                  <c:v>50.186382088018185</c:v>
                </c:pt>
                <c:pt idx="923">
                  <c:v>50.244288594404217</c:v>
                </c:pt>
                <c:pt idx="924">
                  <c:v>50.302195100790271</c:v>
                </c:pt>
                <c:pt idx="925">
                  <c:v>50.36010160717634</c:v>
                </c:pt>
                <c:pt idx="926">
                  <c:v>50.418008113562422</c:v>
                </c:pt>
                <c:pt idx="927">
                  <c:v>50.475914619948519</c:v>
                </c:pt>
                <c:pt idx="928">
                  <c:v>50.533821126334622</c:v>
                </c:pt>
                <c:pt idx="929">
                  <c:v>50.59172763272074</c:v>
                </c:pt>
                <c:pt idx="930">
                  <c:v>50.649634139106873</c:v>
                </c:pt>
                <c:pt idx="931">
                  <c:v>50.707540645493019</c:v>
                </c:pt>
                <c:pt idx="932">
                  <c:v>50.765447151879172</c:v>
                </c:pt>
                <c:pt idx="933">
                  <c:v>50.82335365826534</c:v>
                </c:pt>
                <c:pt idx="934">
                  <c:v>50.881260164651522</c:v>
                </c:pt>
                <c:pt idx="935">
                  <c:v>50.939166671037711</c:v>
                </c:pt>
                <c:pt idx="936">
                  <c:v>50.997073177423914</c:v>
                </c:pt>
                <c:pt idx="937">
                  <c:v>51.054979683810124</c:v>
                </c:pt>
                <c:pt idx="938">
                  <c:v>51.112886190196349</c:v>
                </c:pt>
                <c:pt idx="939">
                  <c:v>51.170792696582581</c:v>
                </c:pt>
                <c:pt idx="940">
                  <c:v>51.228699202968819</c:v>
                </c:pt>
                <c:pt idx="941">
                  <c:v>51.286605709355072</c:v>
                </c:pt>
                <c:pt idx="942">
                  <c:v>51.344512215741332</c:v>
                </c:pt>
                <c:pt idx="943">
                  <c:v>51.402418722127599</c:v>
                </c:pt>
                <c:pt idx="944">
                  <c:v>51.460325228513874</c:v>
                </c:pt>
                <c:pt idx="945">
                  <c:v>51.518231734900155</c:v>
                </c:pt>
                <c:pt idx="946">
                  <c:v>51.576138241286451</c:v>
                </c:pt>
                <c:pt idx="947">
                  <c:v>51.634044747672753</c:v>
                </c:pt>
                <c:pt idx="948">
                  <c:v>51.691951254059063</c:v>
                </c:pt>
                <c:pt idx="949">
                  <c:v>51.74985776044538</c:v>
                </c:pt>
                <c:pt idx="950">
                  <c:v>51.807764266831704</c:v>
                </c:pt>
                <c:pt idx="951">
                  <c:v>51.865670773218035</c:v>
                </c:pt>
                <c:pt idx="952">
                  <c:v>51.923577279604373</c:v>
                </c:pt>
                <c:pt idx="953">
                  <c:v>51.981483785990719</c:v>
                </c:pt>
                <c:pt idx="954">
                  <c:v>52.039390292377071</c:v>
                </c:pt>
                <c:pt idx="955">
                  <c:v>52.097296798763423</c:v>
                </c:pt>
                <c:pt idx="956">
                  <c:v>52.155203305149783</c:v>
                </c:pt>
                <c:pt idx="957">
                  <c:v>52.21310981153615</c:v>
                </c:pt>
                <c:pt idx="958">
                  <c:v>52.271016317922523</c:v>
                </c:pt>
                <c:pt idx="959">
                  <c:v>52.328922824308904</c:v>
                </c:pt>
                <c:pt idx="960">
                  <c:v>52.386829330695285</c:v>
                </c:pt>
                <c:pt idx="961">
                  <c:v>52.444735837081673</c:v>
                </c:pt>
                <c:pt idx="962">
                  <c:v>52.502642343468068</c:v>
                </c:pt>
                <c:pt idx="963">
                  <c:v>52.56054884985447</c:v>
                </c:pt>
                <c:pt idx="964">
                  <c:v>52.618455356240872</c:v>
                </c:pt>
                <c:pt idx="965">
                  <c:v>52.676361862627282</c:v>
                </c:pt>
                <c:pt idx="966">
                  <c:v>52.734268369013698</c:v>
                </c:pt>
                <c:pt idx="967">
                  <c:v>52.792174875400114</c:v>
                </c:pt>
                <c:pt idx="968">
                  <c:v>52.850081381786538</c:v>
                </c:pt>
                <c:pt idx="969">
                  <c:v>52.907987888172961</c:v>
                </c:pt>
                <c:pt idx="970">
                  <c:v>52.965894394559392</c:v>
                </c:pt>
                <c:pt idx="971">
                  <c:v>53.02380090094583</c:v>
                </c:pt>
                <c:pt idx="972">
                  <c:v>53.081707407332267</c:v>
                </c:pt>
                <c:pt idx="973">
                  <c:v>53.139613913718712</c:v>
                </c:pt>
                <c:pt idx="974">
                  <c:v>53.197520420105157</c:v>
                </c:pt>
                <c:pt idx="975">
                  <c:v>53.255426926491609</c:v>
                </c:pt>
                <c:pt idx="976">
                  <c:v>53.313333432878061</c:v>
                </c:pt>
                <c:pt idx="977">
                  <c:v>53.37123993926452</c:v>
                </c:pt>
                <c:pt idx="978">
                  <c:v>53.429146445650979</c:v>
                </c:pt>
                <c:pt idx="979">
                  <c:v>53.487052952037445</c:v>
                </c:pt>
                <c:pt idx="980">
                  <c:v>53.544959458423911</c:v>
                </c:pt>
                <c:pt idx="981">
                  <c:v>53.602865964810377</c:v>
                </c:pt>
                <c:pt idx="982">
                  <c:v>53.66077247119685</c:v>
                </c:pt>
                <c:pt idx="983">
                  <c:v>53.718678977583323</c:v>
                </c:pt>
                <c:pt idx="984">
                  <c:v>53.776585483969804</c:v>
                </c:pt>
                <c:pt idx="985">
                  <c:v>53.834491990356284</c:v>
                </c:pt>
                <c:pt idx="986">
                  <c:v>53.892398496742764</c:v>
                </c:pt>
                <c:pt idx="987">
                  <c:v>53.950305003129252</c:v>
                </c:pt>
                <c:pt idx="988">
                  <c:v>54.008211509515739</c:v>
                </c:pt>
                <c:pt idx="989">
                  <c:v>54.066118015902227</c:v>
                </c:pt>
                <c:pt idx="990">
                  <c:v>54.124024522288721</c:v>
                </c:pt>
                <c:pt idx="991">
                  <c:v>54.181931028675216</c:v>
                </c:pt>
                <c:pt idx="992">
                  <c:v>54.23983753506171</c:v>
                </c:pt>
                <c:pt idx="993">
                  <c:v>54.297744041448212</c:v>
                </c:pt>
                <c:pt idx="994">
                  <c:v>54.355650547834713</c:v>
                </c:pt>
                <c:pt idx="995">
                  <c:v>54.413557054221215</c:v>
                </c:pt>
                <c:pt idx="996">
                  <c:v>54.471463560607717</c:v>
                </c:pt>
                <c:pt idx="997">
                  <c:v>54.529370066994225</c:v>
                </c:pt>
                <c:pt idx="998">
                  <c:v>54.587276573380734</c:v>
                </c:pt>
                <c:pt idx="999">
                  <c:v>54.645183079767243</c:v>
                </c:pt>
              </c:numCache>
            </c:numRef>
          </c:yVal>
          <c:smooth val="1"/>
        </c:ser>
        <c:axId val="87503616"/>
        <c:axId val="87505536"/>
      </c:scatterChart>
      <c:valAx>
        <c:axId val="87503616"/>
        <c:scaling>
          <c:orientation val="minMax"/>
          <c:max val="5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8881789137380927"/>
              <c:y val="0.9277127407266804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05536"/>
        <c:crosses val="autoZero"/>
        <c:crossBetween val="midCat"/>
        <c:majorUnit val="1"/>
      </c:valAx>
      <c:valAx>
        <c:axId val="87505536"/>
        <c:scaling>
          <c:orientation val="minMax"/>
          <c:max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 (ft)</a:t>
                </a:r>
              </a:p>
            </c:rich>
          </c:tx>
          <c:layout>
            <c:manualLayout>
              <c:xMode val="edge"/>
              <c:yMode val="edge"/>
              <c:x val="2.5559105431310042E-2"/>
              <c:y val="0.4779124898544365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503616"/>
        <c:crosses val="autoZero"/>
        <c:crossBetween val="midCat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233" l="0.25" r="0.25" t="0.75000000000000233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CIM Performance Curves</a:t>
            </a:r>
          </a:p>
        </c:rich>
      </c:tx>
      <c:layout>
        <c:manualLayout>
          <c:xMode val="edge"/>
          <c:yMode val="edge"/>
          <c:x val="0.37403625960636699"/>
          <c:y val="2.64255910987481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686436630405424E-2"/>
          <c:y val="0.11682892906815009"/>
          <c:w val="0.63272780736433265"/>
          <c:h val="0.78442280945758003"/>
        </c:manualLayout>
      </c:layout>
      <c:scatterChart>
        <c:scatterStyle val="lineMarker"/>
        <c:ser>
          <c:idx val="4"/>
          <c:order val="1"/>
          <c:tx>
            <c:v>MiniCIM RPS</c:v>
          </c:tx>
          <c:spPr>
            <a:ln w="127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'Motor Performance'!$B$12:$B$62</c:f>
              <c:numCache>
                <c:formatCode>0.00</c:formatCode>
                <c:ptCount val="51"/>
                <c:pt idx="0">
                  <c:v>0</c:v>
                </c:pt>
                <c:pt idx="1">
                  <c:v>2.8925619834710741E-2</c:v>
                </c:pt>
                <c:pt idx="2">
                  <c:v>5.7851239669421482E-2</c:v>
                </c:pt>
                <c:pt idx="3">
                  <c:v>8.6776859504132248E-2</c:v>
                </c:pt>
                <c:pt idx="4">
                  <c:v>0.11570247933884296</c:v>
                </c:pt>
                <c:pt idx="5">
                  <c:v>0.12148760330578512</c:v>
                </c:pt>
                <c:pt idx="6">
                  <c:v>0.12727272727272729</c:v>
                </c:pt>
                <c:pt idx="7">
                  <c:v>0.1278512396694215</c:v>
                </c:pt>
                <c:pt idx="8">
                  <c:v>0.1284297520661157</c:v>
                </c:pt>
                <c:pt idx="9">
                  <c:v>0.12900826446280994</c:v>
                </c:pt>
                <c:pt idx="10">
                  <c:v>0.12958677685950415</c:v>
                </c:pt>
                <c:pt idx="11">
                  <c:v>0.13016528925619836</c:v>
                </c:pt>
                <c:pt idx="12">
                  <c:v>0.13074380165289257</c:v>
                </c:pt>
                <c:pt idx="13">
                  <c:v>0.1313223140495868</c:v>
                </c:pt>
                <c:pt idx="14">
                  <c:v>0.13190082644628101</c:v>
                </c:pt>
                <c:pt idx="15">
                  <c:v>0.13247933884297522</c:v>
                </c:pt>
                <c:pt idx="16">
                  <c:v>0.13305785123966943</c:v>
                </c:pt>
                <c:pt idx="17">
                  <c:v>0.1388429752066116</c:v>
                </c:pt>
                <c:pt idx="18">
                  <c:v>0.14462809917355371</c:v>
                </c:pt>
                <c:pt idx="19">
                  <c:v>0.17355371900826447</c:v>
                </c:pt>
                <c:pt idx="20">
                  <c:v>0.2024793388429752</c:v>
                </c:pt>
                <c:pt idx="21">
                  <c:v>0.23140495867768593</c:v>
                </c:pt>
                <c:pt idx="22">
                  <c:v>0.26033057851239666</c:v>
                </c:pt>
                <c:pt idx="23">
                  <c:v>0.28925619834710736</c:v>
                </c:pt>
                <c:pt idx="24">
                  <c:v>0.31818181818181818</c:v>
                </c:pt>
                <c:pt idx="25">
                  <c:v>0.34710743801652894</c:v>
                </c:pt>
                <c:pt idx="26">
                  <c:v>0.37603305785123964</c:v>
                </c:pt>
                <c:pt idx="27">
                  <c:v>0.4049586776859504</c:v>
                </c:pt>
                <c:pt idx="28">
                  <c:v>0.43388429752066121</c:v>
                </c:pt>
                <c:pt idx="29">
                  <c:v>0.46280991735537197</c:v>
                </c:pt>
                <c:pt idx="30">
                  <c:v>0.49173553719008273</c:v>
                </c:pt>
                <c:pt idx="31">
                  <c:v>0.52066115702479354</c:v>
                </c:pt>
                <c:pt idx="32">
                  <c:v>0.5495867768595043</c:v>
                </c:pt>
                <c:pt idx="33">
                  <c:v>0.57851239669421495</c:v>
                </c:pt>
                <c:pt idx="34">
                  <c:v>0.60743801652892571</c:v>
                </c:pt>
                <c:pt idx="35">
                  <c:v>0.63636363636363646</c:v>
                </c:pt>
                <c:pt idx="36">
                  <c:v>0.66528925619834722</c:v>
                </c:pt>
                <c:pt idx="37">
                  <c:v>0.69421487603305798</c:v>
                </c:pt>
                <c:pt idx="38">
                  <c:v>0.72314049586776885</c:v>
                </c:pt>
                <c:pt idx="39">
                  <c:v>0.75206611570247961</c:v>
                </c:pt>
                <c:pt idx="40">
                  <c:v>0.78099173553719037</c:v>
                </c:pt>
                <c:pt idx="41">
                  <c:v>0.80991735537190113</c:v>
                </c:pt>
                <c:pt idx="42">
                  <c:v>0.83884297520661188</c:v>
                </c:pt>
                <c:pt idx="43">
                  <c:v>0.86776859504132275</c:v>
                </c:pt>
                <c:pt idx="44">
                  <c:v>0.8966942148760334</c:v>
                </c:pt>
                <c:pt idx="45">
                  <c:v>0.92561983471074427</c:v>
                </c:pt>
                <c:pt idx="46">
                  <c:v>0.95454545454545492</c:v>
                </c:pt>
                <c:pt idx="47">
                  <c:v>0.98347107438016579</c:v>
                </c:pt>
                <c:pt idx="48">
                  <c:v>1.0123966942148765</c:v>
                </c:pt>
                <c:pt idx="49">
                  <c:v>1.0346935261707988</c:v>
                </c:pt>
                <c:pt idx="50">
                  <c:v>1.034796995523416</c:v>
                </c:pt>
              </c:numCache>
            </c:numRef>
          </c:xVal>
          <c:yVal>
            <c:numRef>
              <c:f>'Motor Performance'!$D$12:$D$62</c:f>
              <c:numCache>
                <c:formatCode>0.0</c:formatCode>
                <c:ptCount val="51"/>
                <c:pt idx="0">
                  <c:v>103.33333333333333</c:v>
                </c:pt>
                <c:pt idx="1">
                  <c:v>100.44457386915161</c:v>
                </c:pt>
                <c:pt idx="2">
                  <c:v>97.555814404969908</c:v>
                </c:pt>
                <c:pt idx="3">
                  <c:v>94.667054940788191</c:v>
                </c:pt>
                <c:pt idx="4">
                  <c:v>91.778295476606473</c:v>
                </c:pt>
                <c:pt idx="5">
                  <c:v>91.200543583770141</c:v>
                </c:pt>
                <c:pt idx="6">
                  <c:v>90.622791690933795</c:v>
                </c:pt>
                <c:pt idx="7">
                  <c:v>90.565016501650163</c:v>
                </c:pt>
                <c:pt idx="8">
                  <c:v>90.507241312366531</c:v>
                </c:pt>
                <c:pt idx="9">
                  <c:v>90.449466123082885</c:v>
                </c:pt>
                <c:pt idx="10">
                  <c:v>90.391690933799254</c:v>
                </c:pt>
                <c:pt idx="11">
                  <c:v>90.333915744515622</c:v>
                </c:pt>
                <c:pt idx="12">
                  <c:v>90.27614055523199</c:v>
                </c:pt>
                <c:pt idx="13">
                  <c:v>90.218365365948358</c:v>
                </c:pt>
                <c:pt idx="14">
                  <c:v>90.160590176664726</c:v>
                </c:pt>
                <c:pt idx="15">
                  <c:v>90.10281498738108</c:v>
                </c:pt>
                <c:pt idx="16">
                  <c:v>90.045039798097449</c:v>
                </c:pt>
                <c:pt idx="17">
                  <c:v>89.467287905261102</c:v>
                </c:pt>
                <c:pt idx="18">
                  <c:v>88.88953601242477</c:v>
                </c:pt>
                <c:pt idx="19">
                  <c:v>86.000776548243053</c:v>
                </c:pt>
                <c:pt idx="20">
                  <c:v>83.112017084061335</c:v>
                </c:pt>
                <c:pt idx="21">
                  <c:v>80.223257619879632</c:v>
                </c:pt>
                <c:pt idx="22">
                  <c:v>77.334498155697915</c:v>
                </c:pt>
                <c:pt idx="23">
                  <c:v>74.445738691516212</c:v>
                </c:pt>
                <c:pt idx="24">
                  <c:v>71.556979227334494</c:v>
                </c:pt>
                <c:pt idx="25">
                  <c:v>68.668219763152791</c:v>
                </c:pt>
                <c:pt idx="26">
                  <c:v>65.77946029897106</c:v>
                </c:pt>
                <c:pt idx="27">
                  <c:v>62.890700834789357</c:v>
                </c:pt>
                <c:pt idx="28">
                  <c:v>60.001941370607632</c:v>
                </c:pt>
                <c:pt idx="29">
                  <c:v>57.113181906425922</c:v>
                </c:pt>
                <c:pt idx="30">
                  <c:v>54.224422442244212</c:v>
                </c:pt>
                <c:pt idx="31">
                  <c:v>51.335662978062487</c:v>
                </c:pt>
                <c:pt idx="32">
                  <c:v>48.446903513880777</c:v>
                </c:pt>
                <c:pt idx="33">
                  <c:v>45.558144049699074</c:v>
                </c:pt>
                <c:pt idx="34">
                  <c:v>42.669384585517356</c:v>
                </c:pt>
                <c:pt idx="35">
                  <c:v>39.780625121335646</c:v>
                </c:pt>
                <c:pt idx="36">
                  <c:v>36.891865657153929</c:v>
                </c:pt>
                <c:pt idx="37">
                  <c:v>34.003106192972226</c:v>
                </c:pt>
                <c:pt idx="38">
                  <c:v>31.11434672879048</c:v>
                </c:pt>
                <c:pt idx="39">
                  <c:v>28.225587264608777</c:v>
                </c:pt>
                <c:pt idx="40">
                  <c:v>25.336827800427059</c:v>
                </c:pt>
                <c:pt idx="41">
                  <c:v>22.448068336245356</c:v>
                </c:pt>
                <c:pt idx="42">
                  <c:v>19.559308872063639</c:v>
                </c:pt>
                <c:pt idx="43">
                  <c:v>16.670549407881907</c:v>
                </c:pt>
                <c:pt idx="44">
                  <c:v>13.781789943700204</c:v>
                </c:pt>
                <c:pt idx="45">
                  <c:v>10.893030479518487</c:v>
                </c:pt>
                <c:pt idx="46">
                  <c:v>8.0042710153367835</c:v>
                </c:pt>
                <c:pt idx="47">
                  <c:v>5.115511551155052</c:v>
                </c:pt>
                <c:pt idx="48">
                  <c:v>2.2267520869733488</c:v>
                </c:pt>
                <c:pt idx="49">
                  <c:v>0</c:v>
                </c:pt>
                <c:pt idx="50" formatCode="0.00">
                  <c:v>-1E-4</c:v>
                </c:pt>
              </c:numCache>
            </c:numRef>
          </c:yVal>
        </c:ser>
        <c:axId val="87704704"/>
        <c:axId val="87706624"/>
      </c:scatterChart>
      <c:scatterChart>
        <c:scatterStyle val="smoothMarker"/>
        <c:ser>
          <c:idx val="0"/>
          <c:order val="0"/>
          <c:tx>
            <c:v>CIM RPS</c:v>
          </c:tx>
          <c:spPr>
            <a:ln w="22225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'Motor Performance'!$A$12:$A$61</c:f>
              <c:numCache>
                <c:formatCode>0.00</c:formatCode>
                <c:ptCount val="5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0.21000000000000002</c:v>
                </c:pt>
                <c:pt idx="6">
                  <c:v>0.22000000000000003</c:v>
                </c:pt>
                <c:pt idx="7" formatCode="0.000">
                  <c:v>0.22100000000000003</c:v>
                </c:pt>
                <c:pt idx="8" formatCode="0.000">
                  <c:v>0.22200000000000003</c:v>
                </c:pt>
                <c:pt idx="9" formatCode="0.000">
                  <c:v>0.22300000000000003</c:v>
                </c:pt>
                <c:pt idx="10" formatCode="0.000">
                  <c:v>0.22400000000000003</c:v>
                </c:pt>
                <c:pt idx="11" formatCode="0.000">
                  <c:v>0.22500000000000003</c:v>
                </c:pt>
                <c:pt idx="12" formatCode="0.000">
                  <c:v>0.22600000000000003</c:v>
                </c:pt>
                <c:pt idx="13" formatCode="0.000">
                  <c:v>0.22700000000000004</c:v>
                </c:pt>
                <c:pt idx="14" formatCode="0.000">
                  <c:v>0.22800000000000004</c:v>
                </c:pt>
                <c:pt idx="15" formatCode="0.000">
                  <c:v>0.22900000000000004</c:v>
                </c:pt>
                <c:pt idx="16">
                  <c:v>0.23000000000000004</c:v>
                </c:pt>
                <c:pt idx="17">
                  <c:v>0.24000000000000005</c:v>
                </c:pt>
                <c:pt idx="18">
                  <c:v>0.25</c:v>
                </c:pt>
                <c:pt idx="19">
                  <c:v>0.3</c:v>
                </c:pt>
                <c:pt idx="20">
                  <c:v>0.35</c:v>
                </c:pt>
                <c:pt idx="21">
                  <c:v>0.39999999999999997</c:v>
                </c:pt>
                <c:pt idx="22">
                  <c:v>0.44999999999999996</c:v>
                </c:pt>
                <c:pt idx="23">
                  <c:v>0.49999999999999994</c:v>
                </c:pt>
                <c:pt idx="24">
                  <c:v>0.54999999999999993</c:v>
                </c:pt>
                <c:pt idx="25">
                  <c:v>0.6</c:v>
                </c:pt>
                <c:pt idx="26">
                  <c:v>0.65</c:v>
                </c:pt>
                <c:pt idx="27">
                  <c:v>0.70000000000000007</c:v>
                </c:pt>
                <c:pt idx="28">
                  <c:v>0.75000000000000011</c:v>
                </c:pt>
                <c:pt idx="29">
                  <c:v>0.80000000000000016</c:v>
                </c:pt>
                <c:pt idx="30">
                  <c:v>0.8500000000000002</c:v>
                </c:pt>
                <c:pt idx="31">
                  <c:v>0.90000000000000024</c:v>
                </c:pt>
                <c:pt idx="32">
                  <c:v>0.95000000000000029</c:v>
                </c:pt>
                <c:pt idx="33">
                  <c:v>1.0000000000000002</c:v>
                </c:pt>
                <c:pt idx="34">
                  <c:v>1.0500000000000003</c:v>
                </c:pt>
                <c:pt idx="35">
                  <c:v>1.1000000000000003</c:v>
                </c:pt>
                <c:pt idx="36">
                  <c:v>1.1500000000000004</c:v>
                </c:pt>
                <c:pt idx="37">
                  <c:v>1.2000000000000004</c:v>
                </c:pt>
                <c:pt idx="38">
                  <c:v>1.2500000000000004</c:v>
                </c:pt>
                <c:pt idx="39">
                  <c:v>1.3000000000000005</c:v>
                </c:pt>
                <c:pt idx="40">
                  <c:v>1.3500000000000005</c:v>
                </c:pt>
                <c:pt idx="41">
                  <c:v>1.4000000000000006</c:v>
                </c:pt>
                <c:pt idx="42">
                  <c:v>1.4500000000000006</c:v>
                </c:pt>
                <c:pt idx="43">
                  <c:v>1.5000000000000007</c:v>
                </c:pt>
                <c:pt idx="44">
                  <c:v>1.5500000000000007</c:v>
                </c:pt>
                <c:pt idx="45">
                  <c:v>1.6000000000000008</c:v>
                </c:pt>
                <c:pt idx="46">
                  <c:v>1.6500000000000008</c:v>
                </c:pt>
                <c:pt idx="47">
                  <c:v>1.7000000000000008</c:v>
                </c:pt>
                <c:pt idx="48">
                  <c:v>1.7500000000000009</c:v>
                </c:pt>
                <c:pt idx="49">
                  <c:v>1.7885416666666665</c:v>
                </c:pt>
              </c:numCache>
            </c:numRef>
          </c:xVal>
          <c:yVal>
            <c:numRef>
              <c:f>'Motor Performance'!$C$12:$C$61</c:f>
              <c:numCache>
                <c:formatCode>0.0</c:formatCode>
                <c:ptCount val="50"/>
                <c:pt idx="0">
                  <c:v>88.5</c:v>
                </c:pt>
                <c:pt idx="1">
                  <c:v>86.025917297612111</c:v>
                </c:pt>
                <c:pt idx="2">
                  <c:v>83.551834595224221</c:v>
                </c:pt>
                <c:pt idx="3">
                  <c:v>81.077751892836346</c:v>
                </c:pt>
                <c:pt idx="4">
                  <c:v>78.603669190448457</c:v>
                </c:pt>
                <c:pt idx="5">
                  <c:v>78.108852649970885</c:v>
                </c:pt>
                <c:pt idx="6">
                  <c:v>77.614036109493298</c:v>
                </c:pt>
                <c:pt idx="7">
                  <c:v>77.564554455445545</c:v>
                </c:pt>
                <c:pt idx="8">
                  <c:v>77.515072801397778</c:v>
                </c:pt>
                <c:pt idx="9">
                  <c:v>77.465591147350025</c:v>
                </c:pt>
                <c:pt idx="10">
                  <c:v>77.416109493302272</c:v>
                </c:pt>
                <c:pt idx="11">
                  <c:v>77.366627839254505</c:v>
                </c:pt>
                <c:pt idx="12">
                  <c:v>77.317146185206752</c:v>
                </c:pt>
                <c:pt idx="13">
                  <c:v>77.267664531158999</c:v>
                </c:pt>
                <c:pt idx="14">
                  <c:v>77.218182877111232</c:v>
                </c:pt>
                <c:pt idx="15">
                  <c:v>77.168701223063479</c:v>
                </c:pt>
                <c:pt idx="16">
                  <c:v>77.119219569015726</c:v>
                </c:pt>
                <c:pt idx="17">
                  <c:v>76.62440302853814</c:v>
                </c:pt>
                <c:pt idx="18">
                  <c:v>76.129586488060568</c:v>
                </c:pt>
                <c:pt idx="19">
                  <c:v>73.655503785672678</c:v>
                </c:pt>
                <c:pt idx="20">
                  <c:v>71.181421083284803</c:v>
                </c:pt>
                <c:pt idx="21">
                  <c:v>68.707338380896914</c:v>
                </c:pt>
                <c:pt idx="22">
                  <c:v>66.233255678509025</c:v>
                </c:pt>
                <c:pt idx="23">
                  <c:v>63.759172976121143</c:v>
                </c:pt>
                <c:pt idx="24">
                  <c:v>61.285090273733253</c:v>
                </c:pt>
                <c:pt idx="25">
                  <c:v>58.811007571345371</c:v>
                </c:pt>
                <c:pt idx="26">
                  <c:v>56.336924868957482</c:v>
                </c:pt>
                <c:pt idx="27">
                  <c:v>53.862842166569592</c:v>
                </c:pt>
                <c:pt idx="28">
                  <c:v>51.388759464181703</c:v>
                </c:pt>
                <c:pt idx="29">
                  <c:v>48.914676761793814</c:v>
                </c:pt>
                <c:pt idx="30">
                  <c:v>46.440594059405925</c:v>
                </c:pt>
                <c:pt idx="31">
                  <c:v>43.966511357018042</c:v>
                </c:pt>
                <c:pt idx="32">
                  <c:v>41.492428654630146</c:v>
                </c:pt>
                <c:pt idx="33">
                  <c:v>39.018345952242271</c:v>
                </c:pt>
                <c:pt idx="34">
                  <c:v>36.544263249854374</c:v>
                </c:pt>
                <c:pt idx="35">
                  <c:v>34.070180547466492</c:v>
                </c:pt>
                <c:pt idx="36">
                  <c:v>31.596097845078603</c:v>
                </c:pt>
                <c:pt idx="37">
                  <c:v>29.122015142690714</c:v>
                </c:pt>
                <c:pt idx="38">
                  <c:v>26.647932440302824</c:v>
                </c:pt>
                <c:pt idx="39">
                  <c:v>24.173849737914935</c:v>
                </c:pt>
                <c:pt idx="40">
                  <c:v>21.699767035527046</c:v>
                </c:pt>
                <c:pt idx="41">
                  <c:v>19.225684333139156</c:v>
                </c:pt>
                <c:pt idx="42">
                  <c:v>16.751601630751281</c:v>
                </c:pt>
                <c:pt idx="43">
                  <c:v>14.277518928363378</c:v>
                </c:pt>
                <c:pt idx="44">
                  <c:v>11.803436225975489</c:v>
                </c:pt>
                <c:pt idx="45">
                  <c:v>9.3293535235875993</c:v>
                </c:pt>
                <c:pt idx="46">
                  <c:v>6.8552708211997242</c:v>
                </c:pt>
                <c:pt idx="47">
                  <c:v>4.3811881188118349</c:v>
                </c:pt>
                <c:pt idx="48">
                  <c:v>1.9071054164239314</c:v>
                </c:pt>
                <c:pt idx="49">
                  <c:v>0</c:v>
                </c:pt>
              </c:numCache>
            </c:numRef>
          </c:yVal>
          <c:smooth val="1"/>
        </c:ser>
        <c:ser>
          <c:idx val="3"/>
          <c:order val="6"/>
          <c:tx>
            <c:strRef>
              <c:f>'Motor Performance'!$J$10</c:f>
              <c:strCache>
                <c:ptCount val="1"/>
                <c:pt idx="0">
                  <c:v>Effic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xVal>
            <c:numRef>
              <c:f>'Motor Performance'!$B$12:$B$61</c:f>
              <c:numCache>
                <c:formatCode>0.00</c:formatCode>
                <c:ptCount val="50"/>
                <c:pt idx="0">
                  <c:v>0</c:v>
                </c:pt>
                <c:pt idx="1">
                  <c:v>2.8925619834710741E-2</c:v>
                </c:pt>
                <c:pt idx="2">
                  <c:v>5.7851239669421482E-2</c:v>
                </c:pt>
                <c:pt idx="3">
                  <c:v>8.6776859504132248E-2</c:v>
                </c:pt>
                <c:pt idx="4">
                  <c:v>0.11570247933884296</c:v>
                </c:pt>
                <c:pt idx="5">
                  <c:v>0.12148760330578512</c:v>
                </c:pt>
                <c:pt idx="6">
                  <c:v>0.12727272727272729</c:v>
                </c:pt>
                <c:pt idx="7">
                  <c:v>0.1278512396694215</c:v>
                </c:pt>
                <c:pt idx="8">
                  <c:v>0.1284297520661157</c:v>
                </c:pt>
                <c:pt idx="9">
                  <c:v>0.12900826446280994</c:v>
                </c:pt>
                <c:pt idx="10">
                  <c:v>0.12958677685950415</c:v>
                </c:pt>
                <c:pt idx="11">
                  <c:v>0.13016528925619836</c:v>
                </c:pt>
                <c:pt idx="12">
                  <c:v>0.13074380165289257</c:v>
                </c:pt>
                <c:pt idx="13">
                  <c:v>0.1313223140495868</c:v>
                </c:pt>
                <c:pt idx="14">
                  <c:v>0.13190082644628101</c:v>
                </c:pt>
                <c:pt idx="15">
                  <c:v>0.13247933884297522</c:v>
                </c:pt>
                <c:pt idx="16">
                  <c:v>0.13305785123966943</c:v>
                </c:pt>
                <c:pt idx="17">
                  <c:v>0.1388429752066116</c:v>
                </c:pt>
                <c:pt idx="18">
                  <c:v>0.14462809917355371</c:v>
                </c:pt>
                <c:pt idx="19">
                  <c:v>0.17355371900826447</c:v>
                </c:pt>
                <c:pt idx="20">
                  <c:v>0.2024793388429752</c:v>
                </c:pt>
                <c:pt idx="21">
                  <c:v>0.23140495867768593</c:v>
                </c:pt>
                <c:pt idx="22">
                  <c:v>0.26033057851239666</c:v>
                </c:pt>
                <c:pt idx="23">
                  <c:v>0.28925619834710736</c:v>
                </c:pt>
                <c:pt idx="24">
                  <c:v>0.31818181818181818</c:v>
                </c:pt>
                <c:pt idx="25">
                  <c:v>0.34710743801652894</c:v>
                </c:pt>
                <c:pt idx="26">
                  <c:v>0.37603305785123964</c:v>
                </c:pt>
                <c:pt idx="27">
                  <c:v>0.4049586776859504</c:v>
                </c:pt>
                <c:pt idx="28">
                  <c:v>0.43388429752066121</c:v>
                </c:pt>
                <c:pt idx="29">
                  <c:v>0.46280991735537197</c:v>
                </c:pt>
                <c:pt idx="30">
                  <c:v>0.49173553719008273</c:v>
                </c:pt>
                <c:pt idx="31">
                  <c:v>0.52066115702479354</c:v>
                </c:pt>
                <c:pt idx="32">
                  <c:v>0.5495867768595043</c:v>
                </c:pt>
                <c:pt idx="33">
                  <c:v>0.57851239669421495</c:v>
                </c:pt>
                <c:pt idx="34">
                  <c:v>0.60743801652892571</c:v>
                </c:pt>
                <c:pt idx="35">
                  <c:v>0.63636363636363646</c:v>
                </c:pt>
                <c:pt idx="36">
                  <c:v>0.66528925619834722</c:v>
                </c:pt>
                <c:pt idx="37">
                  <c:v>0.69421487603305798</c:v>
                </c:pt>
                <c:pt idx="38">
                  <c:v>0.72314049586776885</c:v>
                </c:pt>
                <c:pt idx="39">
                  <c:v>0.75206611570247961</c:v>
                </c:pt>
                <c:pt idx="40">
                  <c:v>0.78099173553719037</c:v>
                </c:pt>
                <c:pt idx="41">
                  <c:v>0.80991735537190113</c:v>
                </c:pt>
                <c:pt idx="42">
                  <c:v>0.83884297520661188</c:v>
                </c:pt>
                <c:pt idx="43">
                  <c:v>0.86776859504132275</c:v>
                </c:pt>
                <c:pt idx="44">
                  <c:v>0.8966942148760334</c:v>
                </c:pt>
                <c:pt idx="45">
                  <c:v>0.92561983471074427</c:v>
                </c:pt>
                <c:pt idx="46">
                  <c:v>0.95454545454545492</c:v>
                </c:pt>
                <c:pt idx="47">
                  <c:v>0.98347107438016579</c:v>
                </c:pt>
                <c:pt idx="48">
                  <c:v>1.0123966942148765</c:v>
                </c:pt>
                <c:pt idx="49">
                  <c:v>1.0346935261707988</c:v>
                </c:pt>
              </c:numCache>
            </c:numRef>
          </c:xVal>
          <c:yVal>
            <c:numRef>
              <c:f>'Motor Performance'!$J$12:$J$61</c:f>
              <c:numCache>
                <c:formatCode>0.0</c:formatCode>
                <c:ptCount val="50"/>
                <c:pt idx="0">
                  <c:v>0</c:v>
                </c:pt>
                <c:pt idx="1">
                  <c:v>61.090038852904151</c:v>
                </c:pt>
                <c:pt idx="2">
                  <c:v>69.647466283251944</c:v>
                </c:pt>
                <c:pt idx="3">
                  <c:v>71.74229474444239</c:v>
                </c:pt>
                <c:pt idx="4">
                  <c:v>71.760076788589799</c:v>
                </c:pt>
                <c:pt idx="5">
                  <c:v>71.633054589487614</c:v>
                </c:pt>
                <c:pt idx="6">
                  <c:v>71.47514646785244</c:v>
                </c:pt>
                <c:pt idx="7">
                  <c:v>71.45780431465829</c:v>
                </c:pt>
                <c:pt idx="8">
                  <c:v>71.440194026058506</c:v>
                </c:pt>
                <c:pt idx="9">
                  <c:v>71.422318898237037</c:v>
                </c:pt>
                <c:pt idx="10">
                  <c:v>71.404182173571698</c:v>
                </c:pt>
                <c:pt idx="11">
                  <c:v>71.385787041727653</c:v>
                </c:pt>
                <c:pt idx="12">
                  <c:v>71.367136640724283</c:v>
                </c:pt>
                <c:pt idx="13">
                  <c:v>71.348234057976214</c:v>
                </c:pt>
                <c:pt idx="14">
                  <c:v>71.329082331309408</c:v>
                </c:pt>
                <c:pt idx="15">
                  <c:v>71.309684449952698</c:v>
                </c:pt>
                <c:pt idx="16">
                  <c:v>71.290043355505688</c:v>
                </c:pt>
                <c:pt idx="17">
                  <c:v>71.080870614508342</c:v>
                </c:pt>
                <c:pt idx="18">
                  <c:v>70.850292369784114</c:v>
                </c:pt>
                <c:pt idx="19">
                  <c:v>69.446327505758063</c:v>
                </c:pt>
                <c:pt idx="20">
                  <c:v>67.747963173804621</c:v>
                </c:pt>
                <c:pt idx="21">
                  <c:v>65.860081915689079</c:v>
                </c:pt>
                <c:pt idx="22">
                  <c:v>63.843034101529398</c:v>
                </c:pt>
                <c:pt idx="23">
                  <c:v>61.734004825428656</c:v>
                </c:pt>
                <c:pt idx="24">
                  <c:v>59.557155580490658</c:v>
                </c:pt>
                <c:pt idx="25">
                  <c:v>57.328866902630502</c:v>
                </c:pt>
                <c:pt idx="26">
                  <c:v>55.060637205913345</c:v>
                </c:pt>
                <c:pt idx="27">
                  <c:v>52.76077551477637</c:v>
                </c:pt>
                <c:pt idx="28">
                  <c:v>50.435435581173692</c:v>
                </c:pt>
                <c:pt idx="29">
                  <c:v>48.089272146180015</c:v>
                </c:pt>
                <c:pt idx="30">
                  <c:v>45.725871175115003</c:v>
                </c:pt>
                <c:pt idx="31">
                  <c:v>43.348039957273215</c:v>
                </c:pt>
                <c:pt idx="32">
                  <c:v>40.958007580335284</c:v>
                </c:pt>
                <c:pt idx="33">
                  <c:v>38.557566501870944</c:v>
                </c:pt>
                <c:pt idx="34">
                  <c:v>36.148174466501615</c:v>
                </c:pt>
                <c:pt idx="35">
                  <c:v>33.731029149189546</c:v>
                </c:pt>
                <c:pt idx="36">
                  <c:v>31.307123676246544</c:v>
                </c:pt>
                <c:pt idx="37">
                  <c:v>28.877288505282976</c:v>
                </c:pt>
                <c:pt idx="38">
                  <c:v>26.442223420362847</c:v>
                </c:pt>
                <c:pt idx="39">
                  <c:v>24.002522261266822</c:v>
                </c:pt>
                <c:pt idx="40">
                  <c:v>21.558692241701998</c:v>
                </c:pt>
                <c:pt idx="41">
                  <c:v>19.111169189191834</c:v>
                </c:pt>
                <c:pt idx="42">
                  <c:v>16.66032967698667</c:v>
                </c:pt>
                <c:pt idx="43">
                  <c:v>14.206500763158051</c:v>
                </c:pt>
                <c:pt idx="44">
                  <c:v>11.749967869953574</c:v>
                </c:pt>
                <c:pt idx="45">
                  <c:v>9.290981204949432</c:v>
                </c:pt>
                <c:pt idx="46">
                  <c:v>6.8297610294217677</c:v>
                </c:pt>
                <c:pt idx="47">
                  <c:v>4.3665020083719943</c:v>
                </c:pt>
                <c:pt idx="48">
                  <c:v>1.9013768236935684</c:v>
                </c:pt>
                <c:pt idx="49">
                  <c:v>0</c:v>
                </c:pt>
              </c:numCache>
            </c:numRef>
          </c:yVal>
          <c:smooth val="1"/>
        </c:ser>
        <c:axId val="87704704"/>
        <c:axId val="87706624"/>
      </c:scatterChart>
      <c:scatterChart>
        <c:scatterStyle val="lineMarker"/>
        <c:ser>
          <c:idx val="1"/>
          <c:order val="2"/>
          <c:tx>
            <c:v>CIM Current</c:v>
          </c:tx>
          <c:spPr>
            <a:ln w="2222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'Motor Performance'!$A$12:$A$61</c:f>
              <c:numCache>
                <c:formatCode>0.00</c:formatCode>
                <c:ptCount val="5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0.21000000000000002</c:v>
                </c:pt>
                <c:pt idx="6">
                  <c:v>0.22000000000000003</c:v>
                </c:pt>
                <c:pt idx="7" formatCode="0.000">
                  <c:v>0.22100000000000003</c:v>
                </c:pt>
                <c:pt idx="8" formatCode="0.000">
                  <c:v>0.22200000000000003</c:v>
                </c:pt>
                <c:pt idx="9" formatCode="0.000">
                  <c:v>0.22300000000000003</c:v>
                </c:pt>
                <c:pt idx="10" formatCode="0.000">
                  <c:v>0.22400000000000003</c:v>
                </c:pt>
                <c:pt idx="11" formatCode="0.000">
                  <c:v>0.22500000000000003</c:v>
                </c:pt>
                <c:pt idx="12" formatCode="0.000">
                  <c:v>0.22600000000000003</c:v>
                </c:pt>
                <c:pt idx="13" formatCode="0.000">
                  <c:v>0.22700000000000004</c:v>
                </c:pt>
                <c:pt idx="14" formatCode="0.000">
                  <c:v>0.22800000000000004</c:v>
                </c:pt>
                <c:pt idx="15" formatCode="0.000">
                  <c:v>0.22900000000000004</c:v>
                </c:pt>
                <c:pt idx="16">
                  <c:v>0.23000000000000004</c:v>
                </c:pt>
                <c:pt idx="17">
                  <c:v>0.24000000000000005</c:v>
                </c:pt>
                <c:pt idx="18">
                  <c:v>0.25</c:v>
                </c:pt>
                <c:pt idx="19">
                  <c:v>0.3</c:v>
                </c:pt>
                <c:pt idx="20">
                  <c:v>0.35</c:v>
                </c:pt>
                <c:pt idx="21">
                  <c:v>0.39999999999999997</c:v>
                </c:pt>
                <c:pt idx="22">
                  <c:v>0.44999999999999996</c:v>
                </c:pt>
                <c:pt idx="23">
                  <c:v>0.49999999999999994</c:v>
                </c:pt>
                <c:pt idx="24">
                  <c:v>0.54999999999999993</c:v>
                </c:pt>
                <c:pt idx="25">
                  <c:v>0.6</c:v>
                </c:pt>
                <c:pt idx="26">
                  <c:v>0.65</c:v>
                </c:pt>
                <c:pt idx="27">
                  <c:v>0.70000000000000007</c:v>
                </c:pt>
                <c:pt idx="28">
                  <c:v>0.75000000000000011</c:v>
                </c:pt>
                <c:pt idx="29">
                  <c:v>0.80000000000000016</c:v>
                </c:pt>
                <c:pt idx="30">
                  <c:v>0.8500000000000002</c:v>
                </c:pt>
                <c:pt idx="31">
                  <c:v>0.90000000000000024</c:v>
                </c:pt>
                <c:pt idx="32">
                  <c:v>0.95000000000000029</c:v>
                </c:pt>
                <c:pt idx="33">
                  <c:v>1.0000000000000002</c:v>
                </c:pt>
                <c:pt idx="34">
                  <c:v>1.0500000000000003</c:v>
                </c:pt>
                <c:pt idx="35">
                  <c:v>1.1000000000000003</c:v>
                </c:pt>
                <c:pt idx="36">
                  <c:v>1.1500000000000004</c:v>
                </c:pt>
                <c:pt idx="37">
                  <c:v>1.2000000000000004</c:v>
                </c:pt>
                <c:pt idx="38">
                  <c:v>1.2500000000000004</c:v>
                </c:pt>
                <c:pt idx="39">
                  <c:v>1.3000000000000005</c:v>
                </c:pt>
                <c:pt idx="40">
                  <c:v>1.3500000000000005</c:v>
                </c:pt>
                <c:pt idx="41">
                  <c:v>1.4000000000000006</c:v>
                </c:pt>
                <c:pt idx="42">
                  <c:v>1.4500000000000006</c:v>
                </c:pt>
                <c:pt idx="43">
                  <c:v>1.5000000000000007</c:v>
                </c:pt>
                <c:pt idx="44">
                  <c:v>1.5500000000000007</c:v>
                </c:pt>
                <c:pt idx="45">
                  <c:v>1.6000000000000008</c:v>
                </c:pt>
                <c:pt idx="46">
                  <c:v>1.6500000000000008</c:v>
                </c:pt>
                <c:pt idx="47">
                  <c:v>1.7000000000000008</c:v>
                </c:pt>
                <c:pt idx="48">
                  <c:v>1.7500000000000009</c:v>
                </c:pt>
                <c:pt idx="49">
                  <c:v>1.7885416666666665</c:v>
                </c:pt>
              </c:numCache>
            </c:numRef>
          </c:xVal>
          <c:yVal>
            <c:numRef>
              <c:f>'Motor Performance'!$E$12:$E$61</c:f>
              <c:numCache>
                <c:formatCode>0.0</c:formatCode>
                <c:ptCount val="50"/>
                <c:pt idx="0">
                  <c:v>1.5</c:v>
                </c:pt>
                <c:pt idx="1">
                  <c:v>5.1761793826441469</c:v>
                </c:pt>
                <c:pt idx="2">
                  <c:v>8.8523587652882938</c:v>
                </c:pt>
                <c:pt idx="3">
                  <c:v>12.528538147932442</c:v>
                </c:pt>
                <c:pt idx="4">
                  <c:v>16.204717530576588</c:v>
                </c:pt>
                <c:pt idx="5">
                  <c:v>16.939953407105421</c:v>
                </c:pt>
                <c:pt idx="6">
                  <c:v>17.67518928363425</c:v>
                </c:pt>
                <c:pt idx="7">
                  <c:v>17.748712871287132</c:v>
                </c:pt>
                <c:pt idx="8">
                  <c:v>17.822236458940015</c:v>
                </c:pt>
                <c:pt idx="9">
                  <c:v>17.895760046592898</c:v>
                </c:pt>
                <c:pt idx="10">
                  <c:v>17.96928363424578</c:v>
                </c:pt>
                <c:pt idx="11">
                  <c:v>18.042807221898666</c:v>
                </c:pt>
                <c:pt idx="12">
                  <c:v>18.116330809551549</c:v>
                </c:pt>
                <c:pt idx="13">
                  <c:v>18.189854397204432</c:v>
                </c:pt>
                <c:pt idx="14">
                  <c:v>18.263377984857314</c:v>
                </c:pt>
                <c:pt idx="15">
                  <c:v>18.336901572510197</c:v>
                </c:pt>
                <c:pt idx="16">
                  <c:v>18.410425160163079</c:v>
                </c:pt>
                <c:pt idx="17">
                  <c:v>19.145661036691909</c:v>
                </c:pt>
                <c:pt idx="18">
                  <c:v>19.880896913220734</c:v>
                </c:pt>
                <c:pt idx="19">
                  <c:v>23.557076295864881</c:v>
                </c:pt>
                <c:pt idx="20">
                  <c:v>27.233255678509028</c:v>
                </c:pt>
                <c:pt idx="21">
                  <c:v>30.909435061153175</c:v>
                </c:pt>
                <c:pt idx="22">
                  <c:v>34.585614443797326</c:v>
                </c:pt>
                <c:pt idx="23">
                  <c:v>38.261793826441462</c:v>
                </c:pt>
                <c:pt idx="24">
                  <c:v>41.937973209085612</c:v>
                </c:pt>
                <c:pt idx="25">
                  <c:v>45.614152591729763</c:v>
                </c:pt>
                <c:pt idx="26">
                  <c:v>49.29033197437392</c:v>
                </c:pt>
                <c:pt idx="27">
                  <c:v>52.966511357018064</c:v>
                </c:pt>
                <c:pt idx="28">
                  <c:v>56.642690739662214</c:v>
                </c:pt>
                <c:pt idx="29">
                  <c:v>60.318870122306365</c:v>
                </c:pt>
                <c:pt idx="30">
                  <c:v>63.995049504950515</c:v>
                </c:pt>
                <c:pt idx="31">
                  <c:v>67.671228887594665</c:v>
                </c:pt>
                <c:pt idx="32">
                  <c:v>71.347408270238816</c:v>
                </c:pt>
                <c:pt idx="33">
                  <c:v>75.023587652882952</c:v>
                </c:pt>
                <c:pt idx="34">
                  <c:v>78.699767035527117</c:v>
                </c:pt>
                <c:pt idx="35">
                  <c:v>82.375946418171253</c:v>
                </c:pt>
                <c:pt idx="36">
                  <c:v>86.052125800815418</c:v>
                </c:pt>
                <c:pt idx="37">
                  <c:v>89.728305183459554</c:v>
                </c:pt>
                <c:pt idx="38">
                  <c:v>93.404484566103704</c:v>
                </c:pt>
                <c:pt idx="39">
                  <c:v>97.080663948747869</c:v>
                </c:pt>
                <c:pt idx="40">
                  <c:v>100.75684333139201</c:v>
                </c:pt>
                <c:pt idx="41">
                  <c:v>104.43302271403617</c:v>
                </c:pt>
                <c:pt idx="42">
                  <c:v>108.10920209668031</c:v>
                </c:pt>
                <c:pt idx="43">
                  <c:v>111.78538147932446</c:v>
                </c:pt>
                <c:pt idx="44">
                  <c:v>115.46156086196862</c:v>
                </c:pt>
                <c:pt idx="45">
                  <c:v>119.13774024461276</c:v>
                </c:pt>
                <c:pt idx="46">
                  <c:v>122.81391962725692</c:v>
                </c:pt>
                <c:pt idx="47">
                  <c:v>126.49009900990107</c:v>
                </c:pt>
                <c:pt idx="48">
                  <c:v>130.16627839254522</c:v>
                </c:pt>
                <c:pt idx="49">
                  <c:v>133</c:v>
                </c:pt>
              </c:numCache>
            </c:numRef>
          </c:yVal>
        </c:ser>
        <c:ser>
          <c:idx val="5"/>
          <c:order val="3"/>
          <c:tx>
            <c:v>MiniCIM Current</c:v>
          </c:tx>
          <c:spPr>
            <a:ln w="12700">
              <a:solidFill>
                <a:srgbClr val="FF00FF"/>
              </a:solidFill>
            </a:ln>
          </c:spPr>
          <c:marker>
            <c:symbol val="none"/>
          </c:marker>
          <c:xVal>
            <c:numRef>
              <c:f>'Motor Performance'!$B$12:$B$62</c:f>
              <c:numCache>
                <c:formatCode>0.00</c:formatCode>
                <c:ptCount val="51"/>
                <c:pt idx="0">
                  <c:v>0</c:v>
                </c:pt>
                <c:pt idx="1">
                  <c:v>2.8925619834710741E-2</c:v>
                </c:pt>
                <c:pt idx="2">
                  <c:v>5.7851239669421482E-2</c:v>
                </c:pt>
                <c:pt idx="3">
                  <c:v>8.6776859504132248E-2</c:v>
                </c:pt>
                <c:pt idx="4">
                  <c:v>0.11570247933884296</c:v>
                </c:pt>
                <c:pt idx="5">
                  <c:v>0.12148760330578512</c:v>
                </c:pt>
                <c:pt idx="6">
                  <c:v>0.12727272727272729</c:v>
                </c:pt>
                <c:pt idx="7">
                  <c:v>0.1278512396694215</c:v>
                </c:pt>
                <c:pt idx="8">
                  <c:v>0.1284297520661157</c:v>
                </c:pt>
                <c:pt idx="9">
                  <c:v>0.12900826446280994</c:v>
                </c:pt>
                <c:pt idx="10">
                  <c:v>0.12958677685950415</c:v>
                </c:pt>
                <c:pt idx="11">
                  <c:v>0.13016528925619836</c:v>
                </c:pt>
                <c:pt idx="12">
                  <c:v>0.13074380165289257</c:v>
                </c:pt>
                <c:pt idx="13">
                  <c:v>0.1313223140495868</c:v>
                </c:pt>
                <c:pt idx="14">
                  <c:v>0.13190082644628101</c:v>
                </c:pt>
                <c:pt idx="15">
                  <c:v>0.13247933884297522</c:v>
                </c:pt>
                <c:pt idx="16">
                  <c:v>0.13305785123966943</c:v>
                </c:pt>
                <c:pt idx="17">
                  <c:v>0.1388429752066116</c:v>
                </c:pt>
                <c:pt idx="18">
                  <c:v>0.14462809917355371</c:v>
                </c:pt>
                <c:pt idx="19">
                  <c:v>0.17355371900826447</c:v>
                </c:pt>
                <c:pt idx="20">
                  <c:v>0.2024793388429752</c:v>
                </c:pt>
                <c:pt idx="21">
                  <c:v>0.23140495867768593</c:v>
                </c:pt>
                <c:pt idx="22">
                  <c:v>0.26033057851239666</c:v>
                </c:pt>
                <c:pt idx="23">
                  <c:v>0.28925619834710736</c:v>
                </c:pt>
                <c:pt idx="24">
                  <c:v>0.31818181818181818</c:v>
                </c:pt>
                <c:pt idx="25">
                  <c:v>0.34710743801652894</c:v>
                </c:pt>
                <c:pt idx="26">
                  <c:v>0.37603305785123964</c:v>
                </c:pt>
                <c:pt idx="27">
                  <c:v>0.4049586776859504</c:v>
                </c:pt>
                <c:pt idx="28">
                  <c:v>0.43388429752066121</c:v>
                </c:pt>
                <c:pt idx="29">
                  <c:v>0.46280991735537197</c:v>
                </c:pt>
                <c:pt idx="30">
                  <c:v>0.49173553719008273</c:v>
                </c:pt>
                <c:pt idx="31">
                  <c:v>0.52066115702479354</c:v>
                </c:pt>
                <c:pt idx="32">
                  <c:v>0.5495867768595043</c:v>
                </c:pt>
                <c:pt idx="33">
                  <c:v>0.57851239669421495</c:v>
                </c:pt>
                <c:pt idx="34">
                  <c:v>0.60743801652892571</c:v>
                </c:pt>
                <c:pt idx="35">
                  <c:v>0.63636363636363646</c:v>
                </c:pt>
                <c:pt idx="36">
                  <c:v>0.66528925619834722</c:v>
                </c:pt>
                <c:pt idx="37">
                  <c:v>0.69421487603305798</c:v>
                </c:pt>
                <c:pt idx="38">
                  <c:v>0.72314049586776885</c:v>
                </c:pt>
                <c:pt idx="39">
                  <c:v>0.75206611570247961</c:v>
                </c:pt>
                <c:pt idx="40">
                  <c:v>0.78099173553719037</c:v>
                </c:pt>
                <c:pt idx="41">
                  <c:v>0.80991735537190113</c:v>
                </c:pt>
                <c:pt idx="42">
                  <c:v>0.83884297520661188</c:v>
                </c:pt>
                <c:pt idx="43">
                  <c:v>0.86776859504132275</c:v>
                </c:pt>
                <c:pt idx="44">
                  <c:v>0.8966942148760334</c:v>
                </c:pt>
                <c:pt idx="45">
                  <c:v>0.92561983471074427</c:v>
                </c:pt>
                <c:pt idx="46">
                  <c:v>0.95454545454545492</c:v>
                </c:pt>
                <c:pt idx="47">
                  <c:v>0.98347107438016579</c:v>
                </c:pt>
                <c:pt idx="48">
                  <c:v>1.0123966942148765</c:v>
                </c:pt>
                <c:pt idx="49">
                  <c:v>1.0346935261707988</c:v>
                </c:pt>
                <c:pt idx="50">
                  <c:v>1.034796995523416</c:v>
                </c:pt>
              </c:numCache>
            </c:numRef>
          </c:xVal>
          <c:yVal>
            <c:numRef>
              <c:f>'Motor Performance'!$F$12:$F$62</c:f>
              <c:numCache>
                <c:formatCode>0.0</c:formatCode>
                <c:ptCount val="51"/>
                <c:pt idx="0">
                  <c:v>1</c:v>
                </c:pt>
                <c:pt idx="1">
                  <c:v>3.3762376237623766</c:v>
                </c:pt>
                <c:pt idx="2">
                  <c:v>5.7524752475247531</c:v>
                </c:pt>
                <c:pt idx="3">
                  <c:v>8.1287128712871315</c:v>
                </c:pt>
                <c:pt idx="4">
                  <c:v>10.504950495049506</c:v>
                </c:pt>
                <c:pt idx="5">
                  <c:v>10.980198019801982</c:v>
                </c:pt>
                <c:pt idx="6">
                  <c:v>11.455445544554458</c:v>
                </c:pt>
                <c:pt idx="7">
                  <c:v>11.502970297029703</c:v>
                </c:pt>
                <c:pt idx="8">
                  <c:v>11.550495049504951</c:v>
                </c:pt>
                <c:pt idx="9">
                  <c:v>11.5980198019802</c:v>
                </c:pt>
                <c:pt idx="10">
                  <c:v>11.645544554455448</c:v>
                </c:pt>
                <c:pt idx="11">
                  <c:v>11.693069306930695</c:v>
                </c:pt>
                <c:pt idx="12">
                  <c:v>11.740594059405943</c:v>
                </c:pt>
                <c:pt idx="13">
                  <c:v>11.788118811881192</c:v>
                </c:pt>
                <c:pt idx="14">
                  <c:v>11.83564356435644</c:v>
                </c:pt>
                <c:pt idx="15">
                  <c:v>11.883168316831684</c:v>
                </c:pt>
                <c:pt idx="16">
                  <c:v>11.930693069306932</c:v>
                </c:pt>
                <c:pt idx="17">
                  <c:v>12.405940594059409</c:v>
                </c:pt>
                <c:pt idx="18">
                  <c:v>12.881188118811881</c:v>
                </c:pt>
                <c:pt idx="19">
                  <c:v>15.257425742574259</c:v>
                </c:pt>
                <c:pt idx="20">
                  <c:v>17.633663366336634</c:v>
                </c:pt>
                <c:pt idx="21">
                  <c:v>20.009900990099013</c:v>
                </c:pt>
                <c:pt idx="22">
                  <c:v>22.386138613861387</c:v>
                </c:pt>
                <c:pt idx="23">
                  <c:v>24.762376237623759</c:v>
                </c:pt>
                <c:pt idx="24">
                  <c:v>27.138613861386144</c:v>
                </c:pt>
                <c:pt idx="25">
                  <c:v>29.514851485148519</c:v>
                </c:pt>
                <c:pt idx="26">
                  <c:v>31.89108910891089</c:v>
                </c:pt>
                <c:pt idx="27">
                  <c:v>34.267326732673268</c:v>
                </c:pt>
                <c:pt idx="28">
                  <c:v>36.643564356435654</c:v>
                </c:pt>
                <c:pt idx="29">
                  <c:v>39.019801980198032</c:v>
                </c:pt>
                <c:pt idx="30">
                  <c:v>41.396039603960403</c:v>
                </c:pt>
                <c:pt idx="31">
                  <c:v>43.772277227722789</c:v>
                </c:pt>
                <c:pt idx="32">
                  <c:v>46.148514851485167</c:v>
                </c:pt>
                <c:pt idx="33">
                  <c:v>48.524752475247531</c:v>
                </c:pt>
                <c:pt idx="34">
                  <c:v>50.900990099009917</c:v>
                </c:pt>
                <c:pt idx="35">
                  <c:v>53.277227722772295</c:v>
                </c:pt>
                <c:pt idx="36">
                  <c:v>55.653465346534666</c:v>
                </c:pt>
                <c:pt idx="37">
                  <c:v>58.029702970297045</c:v>
                </c:pt>
                <c:pt idx="38">
                  <c:v>60.40594059405943</c:v>
                </c:pt>
                <c:pt idx="39">
                  <c:v>62.782178217821809</c:v>
                </c:pt>
                <c:pt idx="40">
                  <c:v>65.158415841584187</c:v>
                </c:pt>
                <c:pt idx="41">
                  <c:v>67.534653465346565</c:v>
                </c:pt>
                <c:pt idx="42">
                  <c:v>69.910891089108944</c:v>
                </c:pt>
                <c:pt idx="43">
                  <c:v>72.287128712871336</c:v>
                </c:pt>
                <c:pt idx="44">
                  <c:v>74.6633663366337</c:v>
                </c:pt>
                <c:pt idx="45">
                  <c:v>77.039603960396093</c:v>
                </c:pt>
                <c:pt idx="46">
                  <c:v>79.415841584158457</c:v>
                </c:pt>
                <c:pt idx="47">
                  <c:v>81.792079207920835</c:v>
                </c:pt>
                <c:pt idx="48">
                  <c:v>84.168316831683214</c:v>
                </c:pt>
                <c:pt idx="49">
                  <c:v>86</c:v>
                </c:pt>
                <c:pt idx="50">
                  <c:v>86.000859999999989</c:v>
                </c:pt>
              </c:numCache>
            </c:numRef>
          </c:yVal>
        </c:ser>
        <c:ser>
          <c:idx val="6"/>
          <c:order val="4"/>
          <c:tx>
            <c:v>CIM Power</c:v>
          </c:tx>
          <c:spPr>
            <a:ln w="222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'Motor Performance'!$A$12:$A$61</c:f>
              <c:numCache>
                <c:formatCode>0.00</c:formatCode>
                <c:ptCount val="5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0.21000000000000002</c:v>
                </c:pt>
                <c:pt idx="6">
                  <c:v>0.22000000000000003</c:v>
                </c:pt>
                <c:pt idx="7" formatCode="0.000">
                  <c:v>0.22100000000000003</c:v>
                </c:pt>
                <c:pt idx="8" formatCode="0.000">
                  <c:v>0.22200000000000003</c:v>
                </c:pt>
                <c:pt idx="9" formatCode="0.000">
                  <c:v>0.22300000000000003</c:v>
                </c:pt>
                <c:pt idx="10" formatCode="0.000">
                  <c:v>0.22400000000000003</c:v>
                </c:pt>
                <c:pt idx="11" formatCode="0.000">
                  <c:v>0.22500000000000003</c:v>
                </c:pt>
                <c:pt idx="12" formatCode="0.000">
                  <c:v>0.22600000000000003</c:v>
                </c:pt>
                <c:pt idx="13" formatCode="0.000">
                  <c:v>0.22700000000000004</c:v>
                </c:pt>
                <c:pt idx="14" formatCode="0.000">
                  <c:v>0.22800000000000004</c:v>
                </c:pt>
                <c:pt idx="15" formatCode="0.000">
                  <c:v>0.22900000000000004</c:v>
                </c:pt>
                <c:pt idx="16">
                  <c:v>0.23000000000000004</c:v>
                </c:pt>
                <c:pt idx="17">
                  <c:v>0.24000000000000005</c:v>
                </c:pt>
                <c:pt idx="18">
                  <c:v>0.25</c:v>
                </c:pt>
                <c:pt idx="19">
                  <c:v>0.3</c:v>
                </c:pt>
                <c:pt idx="20">
                  <c:v>0.35</c:v>
                </c:pt>
                <c:pt idx="21">
                  <c:v>0.39999999999999997</c:v>
                </c:pt>
                <c:pt idx="22">
                  <c:v>0.44999999999999996</c:v>
                </c:pt>
                <c:pt idx="23">
                  <c:v>0.49999999999999994</c:v>
                </c:pt>
                <c:pt idx="24">
                  <c:v>0.54999999999999993</c:v>
                </c:pt>
                <c:pt idx="25">
                  <c:v>0.6</c:v>
                </c:pt>
                <c:pt idx="26">
                  <c:v>0.65</c:v>
                </c:pt>
                <c:pt idx="27">
                  <c:v>0.70000000000000007</c:v>
                </c:pt>
                <c:pt idx="28">
                  <c:v>0.75000000000000011</c:v>
                </c:pt>
                <c:pt idx="29">
                  <c:v>0.80000000000000016</c:v>
                </c:pt>
                <c:pt idx="30">
                  <c:v>0.8500000000000002</c:v>
                </c:pt>
                <c:pt idx="31">
                  <c:v>0.90000000000000024</c:v>
                </c:pt>
                <c:pt idx="32">
                  <c:v>0.95000000000000029</c:v>
                </c:pt>
                <c:pt idx="33">
                  <c:v>1.0000000000000002</c:v>
                </c:pt>
                <c:pt idx="34">
                  <c:v>1.0500000000000003</c:v>
                </c:pt>
                <c:pt idx="35">
                  <c:v>1.1000000000000003</c:v>
                </c:pt>
                <c:pt idx="36">
                  <c:v>1.1500000000000004</c:v>
                </c:pt>
                <c:pt idx="37">
                  <c:v>1.2000000000000004</c:v>
                </c:pt>
                <c:pt idx="38">
                  <c:v>1.2500000000000004</c:v>
                </c:pt>
                <c:pt idx="39">
                  <c:v>1.3000000000000005</c:v>
                </c:pt>
                <c:pt idx="40">
                  <c:v>1.3500000000000005</c:v>
                </c:pt>
                <c:pt idx="41">
                  <c:v>1.4000000000000006</c:v>
                </c:pt>
                <c:pt idx="42">
                  <c:v>1.4500000000000006</c:v>
                </c:pt>
                <c:pt idx="43">
                  <c:v>1.5000000000000007</c:v>
                </c:pt>
                <c:pt idx="44">
                  <c:v>1.5500000000000007</c:v>
                </c:pt>
                <c:pt idx="45">
                  <c:v>1.6000000000000008</c:v>
                </c:pt>
                <c:pt idx="46">
                  <c:v>1.6500000000000008</c:v>
                </c:pt>
                <c:pt idx="47">
                  <c:v>1.7000000000000008</c:v>
                </c:pt>
                <c:pt idx="48">
                  <c:v>1.7500000000000009</c:v>
                </c:pt>
                <c:pt idx="49">
                  <c:v>1.7885416666666665</c:v>
                </c:pt>
              </c:numCache>
            </c:numRef>
          </c:xVal>
          <c:yVal>
            <c:numRef>
              <c:f>'Motor Performance'!$G$12:$G$61</c:f>
              <c:numCache>
                <c:formatCode>0</c:formatCode>
                <c:ptCount val="50"/>
                <c:pt idx="0">
                  <c:v>0</c:v>
                </c:pt>
                <c:pt idx="1">
                  <c:v>36.641632489151966</c:v>
                </c:pt>
                <c:pt idx="2">
                  <c:v>71.17565759726223</c:v>
                </c:pt>
                <c:pt idx="3">
                  <c:v>103.60207532433083</c:v>
                </c:pt>
                <c:pt idx="4">
                  <c:v>133.92088567035771</c:v>
                </c:pt>
                <c:pt idx="5">
                  <c:v>139.73173485383811</c:v>
                </c:pt>
                <c:pt idx="6">
                  <c:v>145.4582797420768</c:v>
                </c:pt>
                <c:pt idx="7">
                  <c:v>146.02629749466237</c:v>
                </c:pt>
                <c:pt idx="8">
                  <c:v>146.59347220429555</c:v>
                </c:pt>
                <c:pt idx="9">
                  <c:v>147.15980387097625</c:v>
                </c:pt>
                <c:pt idx="10">
                  <c:v>147.7252924947046</c:v>
                </c:pt>
                <c:pt idx="11">
                  <c:v>148.28993807548051</c:v>
                </c:pt>
                <c:pt idx="12">
                  <c:v>148.85374061330401</c:v>
                </c:pt>
                <c:pt idx="13">
                  <c:v>149.41670010817512</c:v>
                </c:pt>
                <c:pt idx="14">
                  <c:v>149.97881656009375</c:v>
                </c:pt>
                <c:pt idx="15">
                  <c:v>150.54008996906001</c:v>
                </c:pt>
                <c:pt idx="16">
                  <c:v>151.10052033507384</c:v>
                </c:pt>
                <c:pt idx="17">
                  <c:v>156.6584566328292</c:v>
                </c:pt>
                <c:pt idx="18">
                  <c:v>162.13208863534288</c:v>
                </c:pt>
                <c:pt idx="19">
                  <c:v>188.23568421928636</c:v>
                </c:pt>
                <c:pt idx="20">
                  <c:v>212.23167242218818</c:v>
                </c:pt>
                <c:pt idx="21">
                  <c:v>234.12005324404828</c:v>
                </c:pt>
                <c:pt idx="22">
                  <c:v>253.90082668486664</c:v>
                </c:pt>
                <c:pt idx="23">
                  <c:v>271.57399274464336</c:v>
                </c:pt>
                <c:pt idx="24">
                  <c:v>287.13955142337835</c:v>
                </c:pt>
                <c:pt idx="25">
                  <c:v>300.59750272107175</c:v>
                </c:pt>
                <c:pt idx="26">
                  <c:v>311.94784663772333</c:v>
                </c:pt>
                <c:pt idx="27">
                  <c:v>321.19058317333327</c:v>
                </c:pt>
                <c:pt idx="28">
                  <c:v>328.32571232790156</c:v>
                </c:pt>
                <c:pt idx="29">
                  <c:v>333.35323410142809</c:v>
                </c:pt>
                <c:pt idx="30">
                  <c:v>336.27314849391286</c:v>
                </c:pt>
                <c:pt idx="31">
                  <c:v>337.08545550535609</c:v>
                </c:pt>
                <c:pt idx="32">
                  <c:v>335.79015513575746</c:v>
                </c:pt>
                <c:pt idx="33">
                  <c:v>332.38724738511729</c:v>
                </c:pt>
                <c:pt idx="34">
                  <c:v>326.87673225343525</c:v>
                </c:pt>
                <c:pt idx="35">
                  <c:v>319.25860974071162</c:v>
                </c:pt>
                <c:pt idx="36">
                  <c:v>309.53287984694629</c:v>
                </c:pt>
                <c:pt idx="37">
                  <c:v>297.69954257213925</c:v>
                </c:pt>
                <c:pt idx="38">
                  <c:v>283.75859791629046</c:v>
                </c:pt>
                <c:pt idx="39">
                  <c:v>267.71004587940007</c:v>
                </c:pt>
                <c:pt idx="40">
                  <c:v>249.5538864614679</c:v>
                </c:pt>
                <c:pt idx="41">
                  <c:v>229.29011966249399</c:v>
                </c:pt>
                <c:pt idx="42">
                  <c:v>206.91874548247861</c:v>
                </c:pt>
                <c:pt idx="43">
                  <c:v>182.43976392142119</c:v>
                </c:pt>
                <c:pt idx="44">
                  <c:v>155.85317497932226</c:v>
                </c:pt>
                <c:pt idx="45">
                  <c:v>127.1589786561816</c:v>
                </c:pt>
                <c:pt idx="46">
                  <c:v>96.35717495199944</c:v>
                </c:pt>
                <c:pt idx="47">
                  <c:v>63.447763866775389</c:v>
                </c:pt>
                <c:pt idx="48">
                  <c:v>28.430745400509423</c:v>
                </c:pt>
                <c:pt idx="49">
                  <c:v>0</c:v>
                </c:pt>
              </c:numCache>
            </c:numRef>
          </c:yVal>
        </c:ser>
        <c:ser>
          <c:idx val="2"/>
          <c:order val="5"/>
          <c:tx>
            <c:v>MiniCIM Power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'Motor Performance'!$B$12:$B$61</c:f>
              <c:numCache>
                <c:formatCode>0.00</c:formatCode>
                <c:ptCount val="50"/>
                <c:pt idx="0">
                  <c:v>0</c:v>
                </c:pt>
                <c:pt idx="1">
                  <c:v>2.8925619834710741E-2</c:v>
                </c:pt>
                <c:pt idx="2">
                  <c:v>5.7851239669421482E-2</c:v>
                </c:pt>
                <c:pt idx="3">
                  <c:v>8.6776859504132248E-2</c:v>
                </c:pt>
                <c:pt idx="4">
                  <c:v>0.11570247933884296</c:v>
                </c:pt>
                <c:pt idx="5">
                  <c:v>0.12148760330578512</c:v>
                </c:pt>
                <c:pt idx="6">
                  <c:v>0.12727272727272729</c:v>
                </c:pt>
                <c:pt idx="7">
                  <c:v>0.1278512396694215</c:v>
                </c:pt>
                <c:pt idx="8">
                  <c:v>0.1284297520661157</c:v>
                </c:pt>
                <c:pt idx="9">
                  <c:v>0.12900826446280994</c:v>
                </c:pt>
                <c:pt idx="10">
                  <c:v>0.12958677685950415</c:v>
                </c:pt>
                <c:pt idx="11">
                  <c:v>0.13016528925619836</c:v>
                </c:pt>
                <c:pt idx="12">
                  <c:v>0.13074380165289257</c:v>
                </c:pt>
                <c:pt idx="13">
                  <c:v>0.1313223140495868</c:v>
                </c:pt>
                <c:pt idx="14">
                  <c:v>0.13190082644628101</c:v>
                </c:pt>
                <c:pt idx="15">
                  <c:v>0.13247933884297522</c:v>
                </c:pt>
                <c:pt idx="16">
                  <c:v>0.13305785123966943</c:v>
                </c:pt>
                <c:pt idx="17">
                  <c:v>0.1388429752066116</c:v>
                </c:pt>
                <c:pt idx="18">
                  <c:v>0.14462809917355371</c:v>
                </c:pt>
                <c:pt idx="19">
                  <c:v>0.17355371900826447</c:v>
                </c:pt>
                <c:pt idx="20">
                  <c:v>0.2024793388429752</c:v>
                </c:pt>
                <c:pt idx="21">
                  <c:v>0.23140495867768593</c:v>
                </c:pt>
                <c:pt idx="22">
                  <c:v>0.26033057851239666</c:v>
                </c:pt>
                <c:pt idx="23">
                  <c:v>0.28925619834710736</c:v>
                </c:pt>
                <c:pt idx="24">
                  <c:v>0.31818181818181818</c:v>
                </c:pt>
                <c:pt idx="25">
                  <c:v>0.34710743801652894</c:v>
                </c:pt>
                <c:pt idx="26">
                  <c:v>0.37603305785123964</c:v>
                </c:pt>
                <c:pt idx="27">
                  <c:v>0.4049586776859504</c:v>
                </c:pt>
                <c:pt idx="28">
                  <c:v>0.43388429752066121</c:v>
                </c:pt>
                <c:pt idx="29">
                  <c:v>0.46280991735537197</c:v>
                </c:pt>
                <c:pt idx="30">
                  <c:v>0.49173553719008273</c:v>
                </c:pt>
                <c:pt idx="31">
                  <c:v>0.52066115702479354</c:v>
                </c:pt>
                <c:pt idx="32">
                  <c:v>0.5495867768595043</c:v>
                </c:pt>
                <c:pt idx="33">
                  <c:v>0.57851239669421495</c:v>
                </c:pt>
                <c:pt idx="34">
                  <c:v>0.60743801652892571</c:v>
                </c:pt>
                <c:pt idx="35">
                  <c:v>0.63636363636363646</c:v>
                </c:pt>
                <c:pt idx="36">
                  <c:v>0.66528925619834722</c:v>
                </c:pt>
                <c:pt idx="37">
                  <c:v>0.69421487603305798</c:v>
                </c:pt>
                <c:pt idx="38">
                  <c:v>0.72314049586776885</c:v>
                </c:pt>
                <c:pt idx="39">
                  <c:v>0.75206611570247961</c:v>
                </c:pt>
                <c:pt idx="40">
                  <c:v>0.78099173553719037</c:v>
                </c:pt>
                <c:pt idx="41">
                  <c:v>0.80991735537190113</c:v>
                </c:pt>
                <c:pt idx="42">
                  <c:v>0.83884297520661188</c:v>
                </c:pt>
                <c:pt idx="43">
                  <c:v>0.86776859504132275</c:v>
                </c:pt>
                <c:pt idx="44">
                  <c:v>0.8966942148760334</c:v>
                </c:pt>
                <c:pt idx="45">
                  <c:v>0.92561983471074427</c:v>
                </c:pt>
                <c:pt idx="46">
                  <c:v>0.95454545454545492</c:v>
                </c:pt>
                <c:pt idx="47">
                  <c:v>0.98347107438016579</c:v>
                </c:pt>
                <c:pt idx="48">
                  <c:v>1.0123966942148765</c:v>
                </c:pt>
                <c:pt idx="49">
                  <c:v>1.0346935261707988</c:v>
                </c:pt>
              </c:numCache>
            </c:numRef>
          </c:xVal>
          <c:yVal>
            <c:numRef>
              <c:f>'Motor Performance'!$H$12:$H$61</c:f>
              <c:numCache>
                <c:formatCode>0</c:formatCode>
                <c:ptCount val="50"/>
                <c:pt idx="0">
                  <c:v>0</c:v>
                </c:pt>
                <c:pt idx="1">
                  <c:v>24.750538513473643</c:v>
                </c:pt>
                <c:pt idx="2">
                  <c:v>48.077439101666599</c:v>
                </c:pt>
                <c:pt idx="3">
                  <c:v>69.980701764578882</c:v>
                </c:pt>
                <c:pt idx="4">
                  <c:v>90.460326502210435</c:v>
                </c:pt>
                <c:pt idx="5">
                  <c:v>94.38541489870309</c:v>
                </c:pt>
                <c:pt idx="6">
                  <c:v>98.253557778184501</c:v>
                </c:pt>
                <c:pt idx="7">
                  <c:v>98.637240062697032</c:v>
                </c:pt>
                <c:pt idx="8">
                  <c:v>99.02035289203944</c:v>
                </c:pt>
                <c:pt idx="9">
                  <c:v>99.402896266211741</c:v>
                </c:pt>
                <c:pt idx="10">
                  <c:v>99.784870185213919</c:v>
                </c:pt>
                <c:pt idx="11">
                  <c:v>100.16627464904599</c:v>
                </c:pt>
                <c:pt idx="12">
                  <c:v>100.54710965770796</c:v>
                </c:pt>
                <c:pt idx="13">
                  <c:v>100.92737521119982</c:v>
                </c:pt>
                <c:pt idx="14">
                  <c:v>101.30707130952155</c:v>
                </c:pt>
                <c:pt idx="15">
                  <c:v>101.68619795267315</c:v>
                </c:pt>
                <c:pt idx="16">
                  <c:v>102.06475514065468</c:v>
                </c:pt>
                <c:pt idx="17">
                  <c:v>105.81900698611364</c:v>
                </c:pt>
                <c:pt idx="18">
                  <c:v>109.51631331456134</c:v>
                </c:pt>
                <c:pt idx="19">
                  <c:v>127.14866220163152</c:v>
                </c:pt>
                <c:pt idx="20">
                  <c:v>143.35737316342104</c:v>
                </c:pt>
                <c:pt idx="21">
                  <c:v>158.14244619992988</c:v>
                </c:pt>
                <c:pt idx="22">
                  <c:v>171.50388131115798</c:v>
                </c:pt>
                <c:pt idx="23">
                  <c:v>183.44167849710541</c:v>
                </c:pt>
                <c:pt idx="24">
                  <c:v>193.9558377577722</c:v>
                </c:pt>
                <c:pt idx="25">
                  <c:v>203.04635909315829</c:v>
                </c:pt>
                <c:pt idx="26">
                  <c:v>210.71324250326361</c:v>
                </c:pt>
                <c:pt idx="27">
                  <c:v>216.95648798808836</c:v>
                </c:pt>
                <c:pt idx="28">
                  <c:v>221.77609554763231</c:v>
                </c:pt>
                <c:pt idx="29">
                  <c:v>225.17206518189565</c:v>
                </c:pt>
                <c:pt idx="30">
                  <c:v>227.14439689087826</c:v>
                </c:pt>
                <c:pt idx="31">
                  <c:v>227.69309067458016</c:v>
                </c:pt>
                <c:pt idx="32">
                  <c:v>226.8181465330014</c:v>
                </c:pt>
                <c:pt idx="33">
                  <c:v>224.51956446614199</c:v>
                </c:pt>
                <c:pt idx="34">
                  <c:v>220.79734447400182</c:v>
                </c:pt>
                <c:pt idx="35">
                  <c:v>215.65148655658101</c:v>
                </c:pt>
                <c:pt idx="36">
                  <c:v>209.08199071387946</c:v>
                </c:pt>
                <c:pt idx="37">
                  <c:v>201.08885694589731</c:v>
                </c:pt>
                <c:pt idx="38">
                  <c:v>191.67208525263425</c:v>
                </c:pt>
                <c:pt idx="39">
                  <c:v>180.83167563409069</c:v>
                </c:pt>
                <c:pt idx="40">
                  <c:v>168.5676280902664</c:v>
                </c:pt>
                <c:pt idx="41">
                  <c:v>154.87994262116146</c:v>
                </c:pt>
                <c:pt idx="42">
                  <c:v>139.76861922677577</c:v>
                </c:pt>
                <c:pt idx="43">
                  <c:v>123.2336579071093</c:v>
                </c:pt>
                <c:pt idx="44">
                  <c:v>105.27505866216229</c:v>
                </c:pt>
                <c:pt idx="45">
                  <c:v>85.892821491934541</c:v>
                </c:pt>
                <c:pt idx="46">
                  <c:v>65.086946396426171</c:v>
                </c:pt>
                <c:pt idx="47">
                  <c:v>42.857433375636901</c:v>
                </c:pt>
                <c:pt idx="48">
                  <c:v>19.204282429567169</c:v>
                </c:pt>
                <c:pt idx="49">
                  <c:v>0</c:v>
                </c:pt>
              </c:numCache>
            </c:numRef>
          </c:yVal>
        </c:ser>
        <c:axId val="87721088"/>
        <c:axId val="87722624"/>
      </c:scatterChart>
      <c:valAx>
        <c:axId val="87704704"/>
        <c:scaling>
          <c:orientation val="minMax"/>
          <c:max val="1.8"/>
          <c:min val="0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Torque, ft lb</a:t>
                </a:r>
              </a:p>
            </c:rich>
          </c:tx>
          <c:layout>
            <c:manualLayout>
              <c:xMode val="edge"/>
              <c:yMode val="edge"/>
              <c:x val="0.40359924161150779"/>
              <c:y val="0.9457579972183596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06624"/>
        <c:crossesAt val="0"/>
        <c:crossBetween val="midCat"/>
      </c:valAx>
      <c:valAx>
        <c:axId val="87706624"/>
        <c:scaling>
          <c:orientation val="minMax"/>
          <c:max val="12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(1/s); Efficiency</a:t>
                </a:r>
              </a:p>
            </c:rich>
          </c:tx>
          <c:layout>
            <c:manualLayout>
              <c:xMode val="edge"/>
              <c:yMode val="edge"/>
              <c:x val="2.0565552699228808E-2"/>
              <c:y val="0.399165507649516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04704"/>
        <c:crossesAt val="0"/>
        <c:crossBetween val="midCat"/>
        <c:majorUnit val="20"/>
      </c:valAx>
      <c:valAx>
        <c:axId val="87721088"/>
        <c:scaling>
          <c:orientation val="minMax"/>
        </c:scaling>
        <c:delete val="1"/>
        <c:axPos val="b"/>
        <c:numFmt formatCode="0.00" sourceLinked="1"/>
        <c:tickLblPos val="none"/>
        <c:crossAx val="87722624"/>
        <c:crossesAt val="0"/>
        <c:crossBetween val="midCat"/>
      </c:valAx>
      <c:valAx>
        <c:axId val="87722624"/>
        <c:scaling>
          <c:orientation val="minMax"/>
          <c:max val="360"/>
          <c:min val="0"/>
        </c:scaling>
        <c:axPos val="r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(Amps); Power (W)</a:t>
                </a:r>
              </a:p>
            </c:rich>
          </c:tx>
          <c:layout>
            <c:manualLayout>
              <c:xMode val="edge"/>
              <c:yMode val="edge"/>
              <c:x val="0.78842466482230156"/>
              <c:y val="0.2949699067788951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21088"/>
        <c:crosses val="max"/>
        <c:crossBetween val="midCat"/>
        <c:majorUnit val="6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22352548255096"/>
          <c:y val="5.0483377712230833E-2"/>
          <c:w val="0.17077629300486821"/>
          <c:h val="0.809043126074758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" r="0.75000000000000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224286307375112"/>
          <c:y val="3.9120929122760315E-2"/>
          <c:w val="0.58740667637724675"/>
          <c:h val="0.79788860958976304"/>
        </c:manualLayout>
      </c:layout>
      <c:scatterChart>
        <c:scatterStyle val="smoothMarker"/>
        <c:ser>
          <c:idx val="0"/>
          <c:order val="0"/>
          <c:tx>
            <c:v>CIM Torque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'Motor Performance'!$C$12:$C$61</c:f>
              <c:numCache>
                <c:formatCode>0.0</c:formatCode>
                <c:ptCount val="50"/>
                <c:pt idx="0">
                  <c:v>88.5</c:v>
                </c:pt>
                <c:pt idx="1">
                  <c:v>86.025917297612111</c:v>
                </c:pt>
                <c:pt idx="2">
                  <c:v>83.551834595224221</c:v>
                </c:pt>
                <c:pt idx="3">
                  <c:v>81.077751892836346</c:v>
                </c:pt>
                <c:pt idx="4">
                  <c:v>78.603669190448457</c:v>
                </c:pt>
                <c:pt idx="5">
                  <c:v>78.108852649970885</c:v>
                </c:pt>
                <c:pt idx="6">
                  <c:v>77.614036109493298</c:v>
                </c:pt>
                <c:pt idx="7">
                  <c:v>77.564554455445545</c:v>
                </c:pt>
                <c:pt idx="8">
                  <c:v>77.515072801397778</c:v>
                </c:pt>
                <c:pt idx="9">
                  <c:v>77.465591147350025</c:v>
                </c:pt>
                <c:pt idx="10">
                  <c:v>77.416109493302272</c:v>
                </c:pt>
                <c:pt idx="11">
                  <c:v>77.366627839254505</c:v>
                </c:pt>
                <c:pt idx="12">
                  <c:v>77.317146185206752</c:v>
                </c:pt>
                <c:pt idx="13">
                  <c:v>77.267664531158999</c:v>
                </c:pt>
                <c:pt idx="14">
                  <c:v>77.218182877111232</c:v>
                </c:pt>
                <c:pt idx="15">
                  <c:v>77.168701223063479</c:v>
                </c:pt>
                <c:pt idx="16">
                  <c:v>77.119219569015726</c:v>
                </c:pt>
                <c:pt idx="17">
                  <c:v>76.62440302853814</c:v>
                </c:pt>
                <c:pt idx="18">
                  <c:v>76.129586488060568</c:v>
                </c:pt>
                <c:pt idx="19">
                  <c:v>73.655503785672678</c:v>
                </c:pt>
                <c:pt idx="20">
                  <c:v>71.181421083284803</c:v>
                </c:pt>
                <c:pt idx="21">
                  <c:v>68.707338380896914</c:v>
                </c:pt>
                <c:pt idx="22">
                  <c:v>66.233255678509025</c:v>
                </c:pt>
                <c:pt idx="23">
                  <c:v>63.759172976121143</c:v>
                </c:pt>
                <c:pt idx="24">
                  <c:v>61.285090273733253</c:v>
                </c:pt>
                <c:pt idx="25">
                  <c:v>58.811007571345371</c:v>
                </c:pt>
                <c:pt idx="26">
                  <c:v>56.336924868957482</c:v>
                </c:pt>
                <c:pt idx="27">
                  <c:v>53.862842166569592</c:v>
                </c:pt>
                <c:pt idx="28">
                  <c:v>51.388759464181703</c:v>
                </c:pt>
                <c:pt idx="29">
                  <c:v>48.914676761793814</c:v>
                </c:pt>
                <c:pt idx="30">
                  <c:v>46.440594059405925</c:v>
                </c:pt>
                <c:pt idx="31">
                  <c:v>43.966511357018042</c:v>
                </c:pt>
                <c:pt idx="32">
                  <c:v>41.492428654630146</c:v>
                </c:pt>
                <c:pt idx="33">
                  <c:v>39.018345952242271</c:v>
                </c:pt>
                <c:pt idx="34">
                  <c:v>36.544263249854374</c:v>
                </c:pt>
                <c:pt idx="35">
                  <c:v>34.070180547466492</c:v>
                </c:pt>
                <c:pt idx="36">
                  <c:v>31.596097845078603</c:v>
                </c:pt>
                <c:pt idx="37">
                  <c:v>29.122015142690714</c:v>
                </c:pt>
                <c:pt idx="38">
                  <c:v>26.647932440302824</c:v>
                </c:pt>
                <c:pt idx="39">
                  <c:v>24.173849737914935</c:v>
                </c:pt>
                <c:pt idx="40">
                  <c:v>21.699767035527046</c:v>
                </c:pt>
                <c:pt idx="41">
                  <c:v>19.225684333139156</c:v>
                </c:pt>
                <c:pt idx="42">
                  <c:v>16.751601630751281</c:v>
                </c:pt>
                <c:pt idx="43">
                  <c:v>14.277518928363378</c:v>
                </c:pt>
                <c:pt idx="44">
                  <c:v>11.803436225975489</c:v>
                </c:pt>
                <c:pt idx="45">
                  <c:v>9.3293535235875993</c:v>
                </c:pt>
                <c:pt idx="46">
                  <c:v>6.8552708211997242</c:v>
                </c:pt>
                <c:pt idx="47">
                  <c:v>4.3811881188118349</c:v>
                </c:pt>
                <c:pt idx="48">
                  <c:v>1.9071054164239314</c:v>
                </c:pt>
                <c:pt idx="49">
                  <c:v>0</c:v>
                </c:pt>
              </c:numCache>
            </c:numRef>
          </c:xVal>
          <c:yVal>
            <c:numRef>
              <c:f>'Motor Performance'!$A$12:$A$61</c:f>
              <c:numCache>
                <c:formatCode>0.00</c:formatCode>
                <c:ptCount val="5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0.21000000000000002</c:v>
                </c:pt>
                <c:pt idx="6">
                  <c:v>0.22000000000000003</c:v>
                </c:pt>
                <c:pt idx="7" formatCode="0.000">
                  <c:v>0.22100000000000003</c:v>
                </c:pt>
                <c:pt idx="8" formatCode="0.000">
                  <c:v>0.22200000000000003</c:v>
                </c:pt>
                <c:pt idx="9" formatCode="0.000">
                  <c:v>0.22300000000000003</c:v>
                </c:pt>
                <c:pt idx="10" formatCode="0.000">
                  <c:v>0.22400000000000003</c:v>
                </c:pt>
                <c:pt idx="11" formatCode="0.000">
                  <c:v>0.22500000000000003</c:v>
                </c:pt>
                <c:pt idx="12" formatCode="0.000">
                  <c:v>0.22600000000000003</c:v>
                </c:pt>
                <c:pt idx="13" formatCode="0.000">
                  <c:v>0.22700000000000004</c:v>
                </c:pt>
                <c:pt idx="14" formatCode="0.000">
                  <c:v>0.22800000000000004</c:v>
                </c:pt>
                <c:pt idx="15" formatCode="0.000">
                  <c:v>0.22900000000000004</c:v>
                </c:pt>
                <c:pt idx="16">
                  <c:v>0.23000000000000004</c:v>
                </c:pt>
                <c:pt idx="17">
                  <c:v>0.24000000000000005</c:v>
                </c:pt>
                <c:pt idx="18">
                  <c:v>0.25</c:v>
                </c:pt>
                <c:pt idx="19">
                  <c:v>0.3</c:v>
                </c:pt>
                <c:pt idx="20">
                  <c:v>0.35</c:v>
                </c:pt>
                <c:pt idx="21">
                  <c:v>0.39999999999999997</c:v>
                </c:pt>
                <c:pt idx="22">
                  <c:v>0.44999999999999996</c:v>
                </c:pt>
                <c:pt idx="23">
                  <c:v>0.49999999999999994</c:v>
                </c:pt>
                <c:pt idx="24">
                  <c:v>0.54999999999999993</c:v>
                </c:pt>
                <c:pt idx="25">
                  <c:v>0.6</c:v>
                </c:pt>
                <c:pt idx="26">
                  <c:v>0.65</c:v>
                </c:pt>
                <c:pt idx="27">
                  <c:v>0.70000000000000007</c:v>
                </c:pt>
                <c:pt idx="28">
                  <c:v>0.75000000000000011</c:v>
                </c:pt>
                <c:pt idx="29">
                  <c:v>0.80000000000000016</c:v>
                </c:pt>
                <c:pt idx="30">
                  <c:v>0.8500000000000002</c:v>
                </c:pt>
                <c:pt idx="31">
                  <c:v>0.90000000000000024</c:v>
                </c:pt>
                <c:pt idx="32">
                  <c:v>0.95000000000000029</c:v>
                </c:pt>
                <c:pt idx="33">
                  <c:v>1.0000000000000002</c:v>
                </c:pt>
                <c:pt idx="34">
                  <c:v>1.0500000000000003</c:v>
                </c:pt>
                <c:pt idx="35">
                  <c:v>1.1000000000000003</c:v>
                </c:pt>
                <c:pt idx="36">
                  <c:v>1.1500000000000004</c:v>
                </c:pt>
                <c:pt idx="37">
                  <c:v>1.2000000000000004</c:v>
                </c:pt>
                <c:pt idx="38">
                  <c:v>1.2500000000000004</c:v>
                </c:pt>
                <c:pt idx="39">
                  <c:v>1.3000000000000005</c:v>
                </c:pt>
                <c:pt idx="40">
                  <c:v>1.3500000000000005</c:v>
                </c:pt>
                <c:pt idx="41">
                  <c:v>1.4000000000000006</c:v>
                </c:pt>
                <c:pt idx="42">
                  <c:v>1.4500000000000006</c:v>
                </c:pt>
                <c:pt idx="43">
                  <c:v>1.5000000000000007</c:v>
                </c:pt>
                <c:pt idx="44">
                  <c:v>1.5500000000000007</c:v>
                </c:pt>
                <c:pt idx="45">
                  <c:v>1.6000000000000008</c:v>
                </c:pt>
                <c:pt idx="46">
                  <c:v>1.6500000000000008</c:v>
                </c:pt>
                <c:pt idx="47">
                  <c:v>1.7000000000000008</c:v>
                </c:pt>
                <c:pt idx="48">
                  <c:v>1.7500000000000009</c:v>
                </c:pt>
                <c:pt idx="49">
                  <c:v>1.7885416666666665</c:v>
                </c:pt>
              </c:numCache>
            </c:numRef>
          </c:yVal>
          <c:smooth val="1"/>
        </c:ser>
        <c:ser>
          <c:idx val="1"/>
          <c:order val="1"/>
          <c:tx>
            <c:v>MiniCIM Torque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'Motor Performance'!$D$12:$D$61</c:f>
              <c:numCache>
                <c:formatCode>0.0</c:formatCode>
                <c:ptCount val="50"/>
                <c:pt idx="0">
                  <c:v>103.33333333333333</c:v>
                </c:pt>
                <c:pt idx="1">
                  <c:v>100.44457386915161</c:v>
                </c:pt>
                <c:pt idx="2">
                  <c:v>97.555814404969908</c:v>
                </c:pt>
                <c:pt idx="3">
                  <c:v>94.667054940788191</c:v>
                </c:pt>
                <c:pt idx="4">
                  <c:v>91.778295476606473</c:v>
                </c:pt>
                <c:pt idx="5">
                  <c:v>91.200543583770141</c:v>
                </c:pt>
                <c:pt idx="6">
                  <c:v>90.622791690933795</c:v>
                </c:pt>
                <c:pt idx="7">
                  <c:v>90.565016501650163</c:v>
                </c:pt>
                <c:pt idx="8">
                  <c:v>90.507241312366531</c:v>
                </c:pt>
                <c:pt idx="9">
                  <c:v>90.449466123082885</c:v>
                </c:pt>
                <c:pt idx="10">
                  <c:v>90.391690933799254</c:v>
                </c:pt>
                <c:pt idx="11">
                  <c:v>90.333915744515622</c:v>
                </c:pt>
                <c:pt idx="12">
                  <c:v>90.27614055523199</c:v>
                </c:pt>
                <c:pt idx="13">
                  <c:v>90.218365365948358</c:v>
                </c:pt>
                <c:pt idx="14">
                  <c:v>90.160590176664726</c:v>
                </c:pt>
                <c:pt idx="15">
                  <c:v>90.10281498738108</c:v>
                </c:pt>
                <c:pt idx="16">
                  <c:v>90.045039798097449</c:v>
                </c:pt>
                <c:pt idx="17">
                  <c:v>89.467287905261102</c:v>
                </c:pt>
                <c:pt idx="18">
                  <c:v>88.88953601242477</c:v>
                </c:pt>
                <c:pt idx="19">
                  <c:v>86.000776548243053</c:v>
                </c:pt>
                <c:pt idx="20">
                  <c:v>83.112017084061335</c:v>
                </c:pt>
                <c:pt idx="21">
                  <c:v>80.223257619879632</c:v>
                </c:pt>
                <c:pt idx="22">
                  <c:v>77.334498155697915</c:v>
                </c:pt>
                <c:pt idx="23">
                  <c:v>74.445738691516212</c:v>
                </c:pt>
                <c:pt idx="24">
                  <c:v>71.556979227334494</c:v>
                </c:pt>
                <c:pt idx="25">
                  <c:v>68.668219763152791</c:v>
                </c:pt>
                <c:pt idx="26">
                  <c:v>65.77946029897106</c:v>
                </c:pt>
                <c:pt idx="27">
                  <c:v>62.890700834789357</c:v>
                </c:pt>
                <c:pt idx="28">
                  <c:v>60.001941370607632</c:v>
                </c:pt>
                <c:pt idx="29">
                  <c:v>57.113181906425922</c:v>
                </c:pt>
                <c:pt idx="30">
                  <c:v>54.224422442244212</c:v>
                </c:pt>
                <c:pt idx="31">
                  <c:v>51.335662978062487</c:v>
                </c:pt>
                <c:pt idx="32">
                  <c:v>48.446903513880777</c:v>
                </c:pt>
                <c:pt idx="33">
                  <c:v>45.558144049699074</c:v>
                </c:pt>
                <c:pt idx="34">
                  <c:v>42.669384585517356</c:v>
                </c:pt>
                <c:pt idx="35">
                  <c:v>39.780625121335646</c:v>
                </c:pt>
                <c:pt idx="36">
                  <c:v>36.891865657153929</c:v>
                </c:pt>
                <c:pt idx="37">
                  <c:v>34.003106192972226</c:v>
                </c:pt>
                <c:pt idx="38">
                  <c:v>31.11434672879048</c:v>
                </c:pt>
                <c:pt idx="39">
                  <c:v>28.225587264608777</c:v>
                </c:pt>
                <c:pt idx="40">
                  <c:v>25.336827800427059</c:v>
                </c:pt>
                <c:pt idx="41">
                  <c:v>22.448068336245356</c:v>
                </c:pt>
                <c:pt idx="42">
                  <c:v>19.559308872063639</c:v>
                </c:pt>
                <c:pt idx="43">
                  <c:v>16.670549407881907</c:v>
                </c:pt>
                <c:pt idx="44">
                  <c:v>13.781789943700204</c:v>
                </c:pt>
                <c:pt idx="45">
                  <c:v>10.893030479518487</c:v>
                </c:pt>
                <c:pt idx="46">
                  <c:v>8.0042710153367835</c:v>
                </c:pt>
                <c:pt idx="47">
                  <c:v>5.115511551155052</c:v>
                </c:pt>
                <c:pt idx="48">
                  <c:v>2.2267520869733488</c:v>
                </c:pt>
                <c:pt idx="49">
                  <c:v>0</c:v>
                </c:pt>
              </c:numCache>
            </c:numRef>
          </c:xVal>
          <c:yVal>
            <c:numRef>
              <c:f>'Motor Performance'!$B$12:$B$61</c:f>
              <c:numCache>
                <c:formatCode>0.00</c:formatCode>
                <c:ptCount val="50"/>
                <c:pt idx="0">
                  <c:v>0</c:v>
                </c:pt>
                <c:pt idx="1">
                  <c:v>2.8925619834710741E-2</c:v>
                </c:pt>
                <c:pt idx="2">
                  <c:v>5.7851239669421482E-2</c:v>
                </c:pt>
                <c:pt idx="3">
                  <c:v>8.6776859504132248E-2</c:v>
                </c:pt>
                <c:pt idx="4">
                  <c:v>0.11570247933884296</c:v>
                </c:pt>
                <c:pt idx="5">
                  <c:v>0.12148760330578512</c:v>
                </c:pt>
                <c:pt idx="6">
                  <c:v>0.12727272727272729</c:v>
                </c:pt>
                <c:pt idx="7">
                  <c:v>0.1278512396694215</c:v>
                </c:pt>
                <c:pt idx="8">
                  <c:v>0.1284297520661157</c:v>
                </c:pt>
                <c:pt idx="9">
                  <c:v>0.12900826446280994</c:v>
                </c:pt>
                <c:pt idx="10">
                  <c:v>0.12958677685950415</c:v>
                </c:pt>
                <c:pt idx="11">
                  <c:v>0.13016528925619836</c:v>
                </c:pt>
                <c:pt idx="12">
                  <c:v>0.13074380165289257</c:v>
                </c:pt>
                <c:pt idx="13">
                  <c:v>0.1313223140495868</c:v>
                </c:pt>
                <c:pt idx="14">
                  <c:v>0.13190082644628101</c:v>
                </c:pt>
                <c:pt idx="15">
                  <c:v>0.13247933884297522</c:v>
                </c:pt>
                <c:pt idx="16">
                  <c:v>0.13305785123966943</c:v>
                </c:pt>
                <c:pt idx="17">
                  <c:v>0.1388429752066116</c:v>
                </c:pt>
                <c:pt idx="18">
                  <c:v>0.14462809917355371</c:v>
                </c:pt>
                <c:pt idx="19">
                  <c:v>0.17355371900826447</c:v>
                </c:pt>
                <c:pt idx="20">
                  <c:v>0.2024793388429752</c:v>
                </c:pt>
                <c:pt idx="21">
                  <c:v>0.23140495867768593</c:v>
                </c:pt>
                <c:pt idx="22">
                  <c:v>0.26033057851239666</c:v>
                </c:pt>
                <c:pt idx="23">
                  <c:v>0.28925619834710736</c:v>
                </c:pt>
                <c:pt idx="24">
                  <c:v>0.31818181818181818</c:v>
                </c:pt>
                <c:pt idx="25">
                  <c:v>0.34710743801652894</c:v>
                </c:pt>
                <c:pt idx="26">
                  <c:v>0.37603305785123964</c:v>
                </c:pt>
                <c:pt idx="27">
                  <c:v>0.4049586776859504</c:v>
                </c:pt>
                <c:pt idx="28">
                  <c:v>0.43388429752066121</c:v>
                </c:pt>
                <c:pt idx="29">
                  <c:v>0.46280991735537197</c:v>
                </c:pt>
                <c:pt idx="30">
                  <c:v>0.49173553719008273</c:v>
                </c:pt>
                <c:pt idx="31">
                  <c:v>0.52066115702479354</c:v>
                </c:pt>
                <c:pt idx="32">
                  <c:v>0.5495867768595043</c:v>
                </c:pt>
                <c:pt idx="33">
                  <c:v>0.57851239669421495</c:v>
                </c:pt>
                <c:pt idx="34">
                  <c:v>0.60743801652892571</c:v>
                </c:pt>
                <c:pt idx="35">
                  <c:v>0.63636363636363646</c:v>
                </c:pt>
                <c:pt idx="36">
                  <c:v>0.66528925619834722</c:v>
                </c:pt>
                <c:pt idx="37">
                  <c:v>0.69421487603305798</c:v>
                </c:pt>
                <c:pt idx="38">
                  <c:v>0.72314049586776885</c:v>
                </c:pt>
                <c:pt idx="39">
                  <c:v>0.75206611570247961</c:v>
                </c:pt>
                <c:pt idx="40">
                  <c:v>0.78099173553719037</c:v>
                </c:pt>
                <c:pt idx="41">
                  <c:v>0.80991735537190113</c:v>
                </c:pt>
                <c:pt idx="42">
                  <c:v>0.83884297520661188</c:v>
                </c:pt>
                <c:pt idx="43">
                  <c:v>0.86776859504132275</c:v>
                </c:pt>
                <c:pt idx="44">
                  <c:v>0.8966942148760334</c:v>
                </c:pt>
                <c:pt idx="45">
                  <c:v>0.92561983471074427</c:v>
                </c:pt>
                <c:pt idx="46">
                  <c:v>0.95454545454545492</c:v>
                </c:pt>
                <c:pt idx="47">
                  <c:v>0.98347107438016579</c:v>
                </c:pt>
                <c:pt idx="48">
                  <c:v>1.0123966942148765</c:v>
                </c:pt>
                <c:pt idx="49">
                  <c:v>1.0346935261707988</c:v>
                </c:pt>
              </c:numCache>
            </c:numRef>
          </c:yVal>
          <c:smooth val="1"/>
        </c:ser>
        <c:axId val="87630976"/>
        <c:axId val="87632896"/>
      </c:scatterChart>
      <c:scatterChart>
        <c:scatterStyle val="smoothMarker"/>
        <c:ser>
          <c:idx val="2"/>
          <c:order val="2"/>
          <c:tx>
            <c:v>CIM Power</c:v>
          </c:tx>
          <c:marker>
            <c:symbol val="none"/>
          </c:marker>
          <c:xVal>
            <c:numRef>
              <c:f>'Motor Performance'!$C$12:$C$61</c:f>
              <c:numCache>
                <c:formatCode>0.0</c:formatCode>
                <c:ptCount val="50"/>
                <c:pt idx="0">
                  <c:v>88.5</c:v>
                </c:pt>
                <c:pt idx="1">
                  <c:v>86.025917297612111</c:v>
                </c:pt>
                <c:pt idx="2">
                  <c:v>83.551834595224221</c:v>
                </c:pt>
                <c:pt idx="3">
                  <c:v>81.077751892836346</c:v>
                </c:pt>
                <c:pt idx="4">
                  <c:v>78.603669190448457</c:v>
                </c:pt>
                <c:pt idx="5">
                  <c:v>78.108852649970885</c:v>
                </c:pt>
                <c:pt idx="6">
                  <c:v>77.614036109493298</c:v>
                </c:pt>
                <c:pt idx="7">
                  <c:v>77.564554455445545</c:v>
                </c:pt>
                <c:pt idx="8">
                  <c:v>77.515072801397778</c:v>
                </c:pt>
                <c:pt idx="9">
                  <c:v>77.465591147350025</c:v>
                </c:pt>
                <c:pt idx="10">
                  <c:v>77.416109493302272</c:v>
                </c:pt>
                <c:pt idx="11">
                  <c:v>77.366627839254505</c:v>
                </c:pt>
                <c:pt idx="12">
                  <c:v>77.317146185206752</c:v>
                </c:pt>
                <c:pt idx="13">
                  <c:v>77.267664531158999</c:v>
                </c:pt>
                <c:pt idx="14">
                  <c:v>77.218182877111232</c:v>
                </c:pt>
                <c:pt idx="15">
                  <c:v>77.168701223063479</c:v>
                </c:pt>
                <c:pt idx="16">
                  <c:v>77.119219569015726</c:v>
                </c:pt>
                <c:pt idx="17">
                  <c:v>76.62440302853814</c:v>
                </c:pt>
                <c:pt idx="18">
                  <c:v>76.129586488060568</c:v>
                </c:pt>
                <c:pt idx="19">
                  <c:v>73.655503785672678</c:v>
                </c:pt>
                <c:pt idx="20">
                  <c:v>71.181421083284803</c:v>
                </c:pt>
                <c:pt idx="21">
                  <c:v>68.707338380896914</c:v>
                </c:pt>
                <c:pt idx="22">
                  <c:v>66.233255678509025</c:v>
                </c:pt>
                <c:pt idx="23">
                  <c:v>63.759172976121143</c:v>
                </c:pt>
                <c:pt idx="24">
                  <c:v>61.285090273733253</c:v>
                </c:pt>
                <c:pt idx="25">
                  <c:v>58.811007571345371</c:v>
                </c:pt>
                <c:pt idx="26">
                  <c:v>56.336924868957482</c:v>
                </c:pt>
                <c:pt idx="27">
                  <c:v>53.862842166569592</c:v>
                </c:pt>
                <c:pt idx="28">
                  <c:v>51.388759464181703</c:v>
                </c:pt>
                <c:pt idx="29">
                  <c:v>48.914676761793814</c:v>
                </c:pt>
                <c:pt idx="30">
                  <c:v>46.440594059405925</c:v>
                </c:pt>
                <c:pt idx="31">
                  <c:v>43.966511357018042</c:v>
                </c:pt>
                <c:pt idx="32">
                  <c:v>41.492428654630146</c:v>
                </c:pt>
                <c:pt idx="33">
                  <c:v>39.018345952242271</c:v>
                </c:pt>
                <c:pt idx="34">
                  <c:v>36.544263249854374</c:v>
                </c:pt>
                <c:pt idx="35">
                  <c:v>34.070180547466492</c:v>
                </c:pt>
                <c:pt idx="36">
                  <c:v>31.596097845078603</c:v>
                </c:pt>
                <c:pt idx="37">
                  <c:v>29.122015142690714</c:v>
                </c:pt>
                <c:pt idx="38">
                  <c:v>26.647932440302824</c:v>
                </c:pt>
                <c:pt idx="39">
                  <c:v>24.173849737914935</c:v>
                </c:pt>
                <c:pt idx="40">
                  <c:v>21.699767035527046</c:v>
                </c:pt>
                <c:pt idx="41">
                  <c:v>19.225684333139156</c:v>
                </c:pt>
                <c:pt idx="42">
                  <c:v>16.751601630751281</c:v>
                </c:pt>
                <c:pt idx="43">
                  <c:v>14.277518928363378</c:v>
                </c:pt>
                <c:pt idx="44">
                  <c:v>11.803436225975489</c:v>
                </c:pt>
                <c:pt idx="45">
                  <c:v>9.3293535235875993</c:v>
                </c:pt>
                <c:pt idx="46">
                  <c:v>6.8552708211997242</c:v>
                </c:pt>
                <c:pt idx="47">
                  <c:v>4.3811881188118349</c:v>
                </c:pt>
                <c:pt idx="48">
                  <c:v>1.9071054164239314</c:v>
                </c:pt>
                <c:pt idx="49">
                  <c:v>0</c:v>
                </c:pt>
              </c:numCache>
            </c:numRef>
          </c:xVal>
          <c:yVal>
            <c:numRef>
              <c:f>'Motor Performance'!$E$12:$E$61</c:f>
              <c:numCache>
                <c:formatCode>0.0</c:formatCode>
                <c:ptCount val="50"/>
                <c:pt idx="0">
                  <c:v>1.5</c:v>
                </c:pt>
                <c:pt idx="1">
                  <c:v>5.1761793826441469</c:v>
                </c:pt>
                <c:pt idx="2">
                  <c:v>8.8523587652882938</c:v>
                </c:pt>
                <c:pt idx="3">
                  <c:v>12.528538147932442</c:v>
                </c:pt>
                <c:pt idx="4">
                  <c:v>16.204717530576588</c:v>
                </c:pt>
                <c:pt idx="5">
                  <c:v>16.939953407105421</c:v>
                </c:pt>
                <c:pt idx="6">
                  <c:v>17.67518928363425</c:v>
                </c:pt>
                <c:pt idx="7">
                  <c:v>17.748712871287132</c:v>
                </c:pt>
                <c:pt idx="8">
                  <c:v>17.822236458940015</c:v>
                </c:pt>
                <c:pt idx="9">
                  <c:v>17.895760046592898</c:v>
                </c:pt>
                <c:pt idx="10">
                  <c:v>17.96928363424578</c:v>
                </c:pt>
                <c:pt idx="11">
                  <c:v>18.042807221898666</c:v>
                </c:pt>
                <c:pt idx="12">
                  <c:v>18.116330809551549</c:v>
                </c:pt>
                <c:pt idx="13">
                  <c:v>18.189854397204432</c:v>
                </c:pt>
                <c:pt idx="14">
                  <c:v>18.263377984857314</c:v>
                </c:pt>
                <c:pt idx="15">
                  <c:v>18.336901572510197</c:v>
                </c:pt>
                <c:pt idx="16">
                  <c:v>18.410425160163079</c:v>
                </c:pt>
                <c:pt idx="17">
                  <c:v>19.145661036691909</c:v>
                </c:pt>
                <c:pt idx="18">
                  <c:v>19.880896913220734</c:v>
                </c:pt>
                <c:pt idx="19">
                  <c:v>23.557076295864881</c:v>
                </c:pt>
                <c:pt idx="20">
                  <c:v>27.233255678509028</c:v>
                </c:pt>
                <c:pt idx="21">
                  <c:v>30.909435061153175</c:v>
                </c:pt>
                <c:pt idx="22">
                  <c:v>34.585614443797326</c:v>
                </c:pt>
                <c:pt idx="23">
                  <c:v>38.261793826441462</c:v>
                </c:pt>
                <c:pt idx="24">
                  <c:v>41.937973209085612</c:v>
                </c:pt>
                <c:pt idx="25">
                  <c:v>45.614152591729763</c:v>
                </c:pt>
                <c:pt idx="26">
                  <c:v>49.29033197437392</c:v>
                </c:pt>
                <c:pt idx="27">
                  <c:v>52.966511357018064</c:v>
                </c:pt>
                <c:pt idx="28">
                  <c:v>56.642690739662214</c:v>
                </c:pt>
                <c:pt idx="29">
                  <c:v>60.318870122306365</c:v>
                </c:pt>
                <c:pt idx="30">
                  <c:v>63.995049504950515</c:v>
                </c:pt>
                <c:pt idx="31">
                  <c:v>67.671228887594665</c:v>
                </c:pt>
                <c:pt idx="32">
                  <c:v>71.347408270238816</c:v>
                </c:pt>
                <c:pt idx="33">
                  <c:v>75.023587652882952</c:v>
                </c:pt>
                <c:pt idx="34">
                  <c:v>78.699767035527117</c:v>
                </c:pt>
                <c:pt idx="35">
                  <c:v>82.375946418171253</c:v>
                </c:pt>
                <c:pt idx="36">
                  <c:v>86.052125800815418</c:v>
                </c:pt>
                <c:pt idx="37">
                  <c:v>89.728305183459554</c:v>
                </c:pt>
                <c:pt idx="38">
                  <c:v>93.404484566103704</c:v>
                </c:pt>
                <c:pt idx="39">
                  <c:v>97.080663948747869</c:v>
                </c:pt>
                <c:pt idx="40">
                  <c:v>100.75684333139201</c:v>
                </c:pt>
                <c:pt idx="41">
                  <c:v>104.43302271403617</c:v>
                </c:pt>
                <c:pt idx="42">
                  <c:v>108.10920209668031</c:v>
                </c:pt>
                <c:pt idx="43">
                  <c:v>111.78538147932446</c:v>
                </c:pt>
                <c:pt idx="44">
                  <c:v>115.46156086196862</c:v>
                </c:pt>
                <c:pt idx="45">
                  <c:v>119.13774024461276</c:v>
                </c:pt>
                <c:pt idx="46">
                  <c:v>122.81391962725692</c:v>
                </c:pt>
                <c:pt idx="47">
                  <c:v>126.49009900990107</c:v>
                </c:pt>
                <c:pt idx="48">
                  <c:v>130.16627839254522</c:v>
                </c:pt>
                <c:pt idx="49">
                  <c:v>133</c:v>
                </c:pt>
              </c:numCache>
            </c:numRef>
          </c:yVal>
          <c:smooth val="1"/>
        </c:ser>
        <c:ser>
          <c:idx val="3"/>
          <c:order val="3"/>
          <c:tx>
            <c:v>MiniCIM Power</c:v>
          </c:tx>
          <c:marker>
            <c:symbol val="none"/>
          </c:marker>
          <c:xVal>
            <c:numRef>
              <c:f>'Motor Performance'!$D$12:$D$61</c:f>
              <c:numCache>
                <c:formatCode>0.0</c:formatCode>
                <c:ptCount val="50"/>
                <c:pt idx="0">
                  <c:v>103.33333333333333</c:v>
                </c:pt>
                <c:pt idx="1">
                  <c:v>100.44457386915161</c:v>
                </c:pt>
                <c:pt idx="2">
                  <c:v>97.555814404969908</c:v>
                </c:pt>
                <c:pt idx="3">
                  <c:v>94.667054940788191</c:v>
                </c:pt>
                <c:pt idx="4">
                  <c:v>91.778295476606473</c:v>
                </c:pt>
                <c:pt idx="5">
                  <c:v>91.200543583770141</c:v>
                </c:pt>
                <c:pt idx="6">
                  <c:v>90.622791690933795</c:v>
                </c:pt>
                <c:pt idx="7">
                  <c:v>90.565016501650163</c:v>
                </c:pt>
                <c:pt idx="8">
                  <c:v>90.507241312366531</c:v>
                </c:pt>
                <c:pt idx="9">
                  <c:v>90.449466123082885</c:v>
                </c:pt>
                <c:pt idx="10">
                  <c:v>90.391690933799254</c:v>
                </c:pt>
                <c:pt idx="11">
                  <c:v>90.333915744515622</c:v>
                </c:pt>
                <c:pt idx="12">
                  <c:v>90.27614055523199</c:v>
                </c:pt>
                <c:pt idx="13">
                  <c:v>90.218365365948358</c:v>
                </c:pt>
                <c:pt idx="14">
                  <c:v>90.160590176664726</c:v>
                </c:pt>
                <c:pt idx="15">
                  <c:v>90.10281498738108</c:v>
                </c:pt>
                <c:pt idx="16">
                  <c:v>90.045039798097449</c:v>
                </c:pt>
                <c:pt idx="17">
                  <c:v>89.467287905261102</c:v>
                </c:pt>
                <c:pt idx="18">
                  <c:v>88.88953601242477</c:v>
                </c:pt>
                <c:pt idx="19">
                  <c:v>86.000776548243053</c:v>
                </c:pt>
                <c:pt idx="20">
                  <c:v>83.112017084061335</c:v>
                </c:pt>
                <c:pt idx="21">
                  <c:v>80.223257619879632</c:v>
                </c:pt>
                <c:pt idx="22">
                  <c:v>77.334498155697915</c:v>
                </c:pt>
                <c:pt idx="23">
                  <c:v>74.445738691516212</c:v>
                </c:pt>
                <c:pt idx="24">
                  <c:v>71.556979227334494</c:v>
                </c:pt>
                <c:pt idx="25">
                  <c:v>68.668219763152791</c:v>
                </c:pt>
                <c:pt idx="26">
                  <c:v>65.77946029897106</c:v>
                </c:pt>
                <c:pt idx="27">
                  <c:v>62.890700834789357</c:v>
                </c:pt>
                <c:pt idx="28">
                  <c:v>60.001941370607632</c:v>
                </c:pt>
                <c:pt idx="29">
                  <c:v>57.113181906425922</c:v>
                </c:pt>
                <c:pt idx="30">
                  <c:v>54.224422442244212</c:v>
                </c:pt>
                <c:pt idx="31">
                  <c:v>51.335662978062487</c:v>
                </c:pt>
                <c:pt idx="32">
                  <c:v>48.446903513880777</c:v>
                </c:pt>
                <c:pt idx="33">
                  <c:v>45.558144049699074</c:v>
                </c:pt>
                <c:pt idx="34">
                  <c:v>42.669384585517356</c:v>
                </c:pt>
                <c:pt idx="35">
                  <c:v>39.780625121335646</c:v>
                </c:pt>
                <c:pt idx="36">
                  <c:v>36.891865657153929</c:v>
                </c:pt>
                <c:pt idx="37">
                  <c:v>34.003106192972226</c:v>
                </c:pt>
                <c:pt idx="38">
                  <c:v>31.11434672879048</c:v>
                </c:pt>
                <c:pt idx="39">
                  <c:v>28.225587264608777</c:v>
                </c:pt>
                <c:pt idx="40">
                  <c:v>25.336827800427059</c:v>
                </c:pt>
                <c:pt idx="41">
                  <c:v>22.448068336245356</c:v>
                </c:pt>
                <c:pt idx="42">
                  <c:v>19.559308872063639</c:v>
                </c:pt>
                <c:pt idx="43">
                  <c:v>16.670549407881907</c:v>
                </c:pt>
                <c:pt idx="44">
                  <c:v>13.781789943700204</c:v>
                </c:pt>
                <c:pt idx="45">
                  <c:v>10.893030479518487</c:v>
                </c:pt>
                <c:pt idx="46">
                  <c:v>8.0042710153367835</c:v>
                </c:pt>
                <c:pt idx="47">
                  <c:v>5.115511551155052</c:v>
                </c:pt>
                <c:pt idx="48">
                  <c:v>2.2267520869733488</c:v>
                </c:pt>
                <c:pt idx="49">
                  <c:v>0</c:v>
                </c:pt>
              </c:numCache>
            </c:numRef>
          </c:xVal>
          <c:yVal>
            <c:numRef>
              <c:f>'Motor Performance'!$F$12:$F$61</c:f>
              <c:numCache>
                <c:formatCode>0.0</c:formatCode>
                <c:ptCount val="50"/>
                <c:pt idx="0">
                  <c:v>1</c:v>
                </c:pt>
                <c:pt idx="1">
                  <c:v>3.3762376237623766</c:v>
                </c:pt>
                <c:pt idx="2">
                  <c:v>5.7524752475247531</c:v>
                </c:pt>
                <c:pt idx="3">
                  <c:v>8.1287128712871315</c:v>
                </c:pt>
                <c:pt idx="4">
                  <c:v>10.504950495049506</c:v>
                </c:pt>
                <c:pt idx="5">
                  <c:v>10.980198019801982</c:v>
                </c:pt>
                <c:pt idx="6">
                  <c:v>11.455445544554458</c:v>
                </c:pt>
                <c:pt idx="7">
                  <c:v>11.502970297029703</c:v>
                </c:pt>
                <c:pt idx="8">
                  <c:v>11.550495049504951</c:v>
                </c:pt>
                <c:pt idx="9">
                  <c:v>11.5980198019802</c:v>
                </c:pt>
                <c:pt idx="10">
                  <c:v>11.645544554455448</c:v>
                </c:pt>
                <c:pt idx="11">
                  <c:v>11.693069306930695</c:v>
                </c:pt>
                <c:pt idx="12">
                  <c:v>11.740594059405943</c:v>
                </c:pt>
                <c:pt idx="13">
                  <c:v>11.788118811881192</c:v>
                </c:pt>
                <c:pt idx="14">
                  <c:v>11.83564356435644</c:v>
                </c:pt>
                <c:pt idx="15">
                  <c:v>11.883168316831684</c:v>
                </c:pt>
                <c:pt idx="16">
                  <c:v>11.930693069306932</c:v>
                </c:pt>
                <c:pt idx="17">
                  <c:v>12.405940594059409</c:v>
                </c:pt>
                <c:pt idx="18">
                  <c:v>12.881188118811881</c:v>
                </c:pt>
                <c:pt idx="19">
                  <c:v>15.257425742574259</c:v>
                </c:pt>
                <c:pt idx="20">
                  <c:v>17.633663366336634</c:v>
                </c:pt>
                <c:pt idx="21">
                  <c:v>20.009900990099013</c:v>
                </c:pt>
                <c:pt idx="22">
                  <c:v>22.386138613861387</c:v>
                </c:pt>
                <c:pt idx="23">
                  <c:v>24.762376237623759</c:v>
                </c:pt>
                <c:pt idx="24">
                  <c:v>27.138613861386144</c:v>
                </c:pt>
                <c:pt idx="25">
                  <c:v>29.514851485148519</c:v>
                </c:pt>
                <c:pt idx="26">
                  <c:v>31.89108910891089</c:v>
                </c:pt>
                <c:pt idx="27">
                  <c:v>34.267326732673268</c:v>
                </c:pt>
                <c:pt idx="28">
                  <c:v>36.643564356435654</c:v>
                </c:pt>
                <c:pt idx="29">
                  <c:v>39.019801980198032</c:v>
                </c:pt>
                <c:pt idx="30">
                  <c:v>41.396039603960403</c:v>
                </c:pt>
                <c:pt idx="31">
                  <c:v>43.772277227722789</c:v>
                </c:pt>
                <c:pt idx="32">
                  <c:v>46.148514851485167</c:v>
                </c:pt>
                <c:pt idx="33">
                  <c:v>48.524752475247531</c:v>
                </c:pt>
                <c:pt idx="34">
                  <c:v>50.900990099009917</c:v>
                </c:pt>
                <c:pt idx="35">
                  <c:v>53.277227722772295</c:v>
                </c:pt>
                <c:pt idx="36">
                  <c:v>55.653465346534666</c:v>
                </c:pt>
                <c:pt idx="37">
                  <c:v>58.029702970297045</c:v>
                </c:pt>
                <c:pt idx="38">
                  <c:v>60.40594059405943</c:v>
                </c:pt>
                <c:pt idx="39">
                  <c:v>62.782178217821809</c:v>
                </c:pt>
                <c:pt idx="40">
                  <c:v>65.158415841584187</c:v>
                </c:pt>
                <c:pt idx="41">
                  <c:v>67.534653465346565</c:v>
                </c:pt>
                <c:pt idx="42">
                  <c:v>69.910891089108944</c:v>
                </c:pt>
                <c:pt idx="43">
                  <c:v>72.287128712871336</c:v>
                </c:pt>
                <c:pt idx="44">
                  <c:v>74.6633663366337</c:v>
                </c:pt>
                <c:pt idx="45">
                  <c:v>77.039603960396093</c:v>
                </c:pt>
                <c:pt idx="46">
                  <c:v>79.415841584158457</c:v>
                </c:pt>
                <c:pt idx="47">
                  <c:v>81.792079207920835</c:v>
                </c:pt>
                <c:pt idx="48">
                  <c:v>84.168316831683214</c:v>
                </c:pt>
                <c:pt idx="49">
                  <c:v>86</c:v>
                </c:pt>
              </c:numCache>
            </c:numRef>
          </c:yVal>
          <c:smooth val="1"/>
        </c:ser>
        <c:axId val="87645184"/>
        <c:axId val="87643264"/>
      </c:scatterChart>
      <c:valAx>
        <c:axId val="87630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(RPS)</a:t>
                </a:r>
              </a:p>
            </c:rich>
          </c:tx>
        </c:title>
        <c:numFmt formatCode="0.0" sourceLinked="1"/>
        <c:tickLblPos val="nextTo"/>
        <c:crossAx val="87632896"/>
        <c:crosses val="autoZero"/>
        <c:crossBetween val="midCat"/>
      </c:valAx>
      <c:valAx>
        <c:axId val="87632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Torque (ft lb)</a:t>
                </a:r>
              </a:p>
            </c:rich>
          </c:tx>
        </c:title>
        <c:numFmt formatCode="0.00" sourceLinked="1"/>
        <c:tickLblPos val="nextTo"/>
        <c:crossAx val="87630976"/>
        <c:crosses val="autoZero"/>
        <c:crossBetween val="midCat"/>
      </c:valAx>
      <c:valAx>
        <c:axId val="87643264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(W)</a:t>
                </a:r>
              </a:p>
            </c:rich>
          </c:tx>
        </c:title>
        <c:numFmt formatCode="0" sourceLinked="0"/>
        <c:tickLblPos val="nextTo"/>
        <c:crossAx val="87645184"/>
        <c:crosses val="max"/>
        <c:crossBetween val="midCat"/>
      </c:valAx>
      <c:valAx>
        <c:axId val="87645184"/>
        <c:scaling>
          <c:orientation val="minMax"/>
        </c:scaling>
        <c:delete val="1"/>
        <c:axPos val="b"/>
        <c:numFmt formatCode="0.0" sourceLinked="1"/>
        <c:tickLblPos val="none"/>
        <c:crossAx val="87643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311206575049356"/>
          <c:y val="0.26333394372215102"/>
          <c:w val="0.172419659003751"/>
          <c:h val="0.39228912453596632"/>
        </c:manualLayout>
      </c:layout>
    </c:legend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1</xdr:row>
      <xdr:rowOff>3387</xdr:rowOff>
    </xdr:from>
    <xdr:to>
      <xdr:col>15</xdr:col>
      <xdr:colOff>735755</xdr:colOff>
      <xdr:row>18</xdr:row>
      <xdr:rowOff>187961</xdr:rowOff>
    </xdr:to>
    <xdr:graphicFrame macro="">
      <xdr:nvGraphicFramePr>
        <xdr:cNvPr id="3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</xdr:colOff>
      <xdr:row>41</xdr:row>
      <xdr:rowOff>30481</xdr:rowOff>
    </xdr:from>
    <xdr:to>
      <xdr:col>7</xdr:col>
      <xdr:colOff>45720</xdr:colOff>
      <xdr:row>60</xdr:row>
      <xdr:rowOff>142241</xdr:rowOff>
    </xdr:to>
    <xdr:graphicFrame macro="">
      <xdr:nvGraphicFramePr>
        <xdr:cNvPr id="30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61</xdr:row>
      <xdr:rowOff>25400</xdr:rowOff>
    </xdr:from>
    <xdr:to>
      <xdr:col>7</xdr:col>
      <xdr:colOff>40640</xdr:colOff>
      <xdr:row>80</xdr:row>
      <xdr:rowOff>137160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312420</xdr:colOff>
      <xdr:row>9</xdr:row>
      <xdr:rowOff>15240</xdr:rowOff>
    </xdr:from>
    <xdr:to>
      <xdr:col>19</xdr:col>
      <xdr:colOff>327660</xdr:colOff>
      <xdr:row>35</xdr:row>
      <xdr:rowOff>45720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35</xdr:row>
      <xdr:rowOff>99060</xdr:rowOff>
    </xdr:from>
    <xdr:to>
      <xdr:col>19</xdr:col>
      <xdr:colOff>365760</xdr:colOff>
      <xdr:row>57</xdr:row>
      <xdr:rowOff>15240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37"/>
  <sheetViews>
    <sheetView tabSelected="1" topLeftCell="B1" zoomScale="150" zoomScaleNormal="150" zoomScalePageLayoutView="150" workbookViewId="0">
      <selection activeCell="K17" sqref="K17"/>
    </sheetView>
  </sheetViews>
  <sheetFormatPr defaultColWidth="9.109375" defaultRowHeight="13.2"/>
  <cols>
    <col min="1" max="1" width="7" style="1" hidden="1" customWidth="1"/>
    <col min="2" max="2" width="8.5546875" style="1" customWidth="1"/>
    <col min="3" max="3" width="7.77734375" style="1" customWidth="1"/>
    <col min="4" max="4" width="8.109375" style="1" customWidth="1"/>
    <col min="5" max="5" width="9.33203125" style="1" customWidth="1"/>
    <col min="6" max="6" width="6.77734375" style="1" customWidth="1"/>
    <col min="7" max="7" width="8.33203125" style="1" customWidth="1"/>
    <col min="8" max="8" width="6.33203125" style="1" customWidth="1"/>
    <col min="9" max="9" width="7.77734375" style="1" customWidth="1"/>
    <col min="10" max="11" width="7" style="1" customWidth="1"/>
    <col min="12" max="12" width="6.77734375" style="1" customWidth="1"/>
    <col min="13" max="13" width="7" style="65" customWidth="1"/>
    <col min="14" max="14" width="9.109375" style="65"/>
    <col min="15" max="15" width="11.44140625" style="1" customWidth="1"/>
    <col min="16" max="16" width="11.109375" style="1" customWidth="1"/>
    <col min="17" max="16384" width="9.109375" style="1"/>
  </cols>
  <sheetData>
    <row r="1" spans="1:15">
      <c r="B1" s="146" t="s">
        <v>52</v>
      </c>
      <c r="C1" s="146"/>
      <c r="D1" s="146"/>
      <c r="E1" s="146"/>
      <c r="F1" s="146"/>
      <c r="G1" s="146"/>
      <c r="H1" s="146"/>
    </row>
    <row r="2" spans="1:15">
      <c r="B2" s="146"/>
      <c r="C2" s="146"/>
      <c r="D2" s="146"/>
      <c r="E2" s="146"/>
      <c r="F2" s="146"/>
      <c r="G2" s="146"/>
      <c r="H2" s="146"/>
    </row>
    <row r="3" spans="1:15" ht="13.8" thickBot="1">
      <c r="B3" s="146"/>
      <c r="C3" s="146"/>
      <c r="D3" s="146"/>
      <c r="E3" s="146"/>
      <c r="F3" s="146"/>
      <c r="G3" s="146"/>
      <c r="H3" s="146"/>
    </row>
    <row r="4" spans="1:15" ht="13.05" customHeight="1" thickBot="1">
      <c r="B4" s="147" t="s">
        <v>53</v>
      </c>
      <c r="C4" s="147"/>
      <c r="D4" s="147"/>
      <c r="E4" s="147"/>
      <c r="F4" s="147"/>
      <c r="G4" s="147"/>
      <c r="H4" s="147"/>
      <c r="I4" s="28" t="s">
        <v>51</v>
      </c>
      <c r="J4" s="29"/>
    </row>
    <row r="5" spans="1:15" ht="13.05" customHeight="1" thickBot="1">
      <c r="B5" s="147"/>
      <c r="C5" s="147"/>
      <c r="D5" s="147"/>
      <c r="E5" s="147"/>
      <c r="F5" s="147"/>
      <c r="G5" s="147"/>
      <c r="H5" s="147"/>
      <c r="I5" s="26" t="s">
        <v>28</v>
      </c>
      <c r="J5" s="27" t="s">
        <v>29</v>
      </c>
      <c r="N5" s="66">
        <v>0</v>
      </c>
      <c r="O5" s="24">
        <f>m*N5+b</f>
        <v>-1.3890531784983269</v>
      </c>
    </row>
    <row r="6" spans="1:15" ht="12" customHeight="1">
      <c r="B6" s="147" t="s">
        <v>54</v>
      </c>
      <c r="C6" s="147"/>
      <c r="D6" s="147"/>
      <c r="E6" s="147"/>
      <c r="F6" s="147"/>
      <c r="G6" s="147"/>
      <c r="H6" s="147"/>
      <c r="I6" s="21">
        <v>5</v>
      </c>
      <c r="J6" s="19">
        <f t="shared" ref="J6:J9" si="0">VLOOKUP(I6,$C$37:$N$537,12,TRUE)</f>
        <v>0.70000000000000051</v>
      </c>
      <c r="N6" s="67">
        <f>(O6-b)/m</f>
        <v>0.49445943425601646</v>
      </c>
      <c r="O6" s="37">
        <f>1.1*vfin</f>
        <v>12.73943140500846</v>
      </c>
    </row>
    <row r="7" spans="1:15" ht="12" customHeight="1">
      <c r="B7" s="147"/>
      <c r="C7" s="147"/>
      <c r="D7" s="147"/>
      <c r="E7" s="147"/>
      <c r="F7" s="147"/>
      <c r="G7" s="147"/>
      <c r="H7" s="147"/>
      <c r="I7" s="21">
        <v>10</v>
      </c>
      <c r="J7" s="19">
        <f t="shared" si="0"/>
        <v>1.1349999999999978</v>
      </c>
    </row>
    <row r="8" spans="1:15">
      <c r="B8" s="49" t="s">
        <v>57</v>
      </c>
      <c r="C8" s="49"/>
      <c r="D8" s="49"/>
      <c r="E8" s="1" t="s">
        <v>92</v>
      </c>
      <c r="I8" s="47">
        <v>15</v>
      </c>
      <c r="J8" s="48">
        <f t="shared" si="0"/>
        <v>1.5699999999999885</v>
      </c>
      <c r="N8" s="65">
        <f>L</f>
        <v>4.861317183256806E-2</v>
      </c>
      <c r="O8" s="1">
        <v>0</v>
      </c>
    </row>
    <row r="9" spans="1:15">
      <c r="B9" s="61" t="s">
        <v>55</v>
      </c>
      <c r="C9" s="49"/>
      <c r="D9" s="49"/>
      <c r="E9" s="58" t="s">
        <v>71</v>
      </c>
      <c r="I9" s="52">
        <v>20</v>
      </c>
      <c r="J9" s="53">
        <f t="shared" si="0"/>
        <v>1.9999999999999793</v>
      </c>
      <c r="N9" s="68">
        <f>L</f>
        <v>4.861317183256806E-2</v>
      </c>
      <c r="O9" s="62">
        <f>VLOOKUP(L,$B$37:$L$407,3,TRUE)</f>
        <v>1.021371471044247</v>
      </c>
    </row>
    <row r="10" spans="1:15">
      <c r="B10" s="49" t="s">
        <v>56</v>
      </c>
      <c r="C10" s="49"/>
      <c r="D10" s="60">
        <v>40240</v>
      </c>
      <c r="E10" s="1" t="s">
        <v>72</v>
      </c>
      <c r="G10" s="59">
        <v>41616</v>
      </c>
      <c r="I10" s="21">
        <v>30</v>
      </c>
      <c r="J10" s="19">
        <f>VLOOKUP(I10,$C$37:$N$1037,12,TRUE)</f>
        <v>2.8649999999999611</v>
      </c>
    </row>
    <row r="11" spans="1:15" ht="13.8" thickBot="1">
      <c r="A11" s="62">
        <f>MAX(3*C23,VLOOKUP(FALSE,$L$37:$N$837,3,FALSE))</f>
        <v>0.27500000000000013</v>
      </c>
      <c r="I11" s="22">
        <v>40</v>
      </c>
      <c r="J11" s="20">
        <f>VLOOKUP(I11,$C$37:$N$1037,12,TRUE)</f>
        <v>3.7299999999999427</v>
      </c>
      <c r="N11" s="65">
        <f>L+T</f>
        <v>0.45392795585388473</v>
      </c>
      <c r="O11" s="1">
        <v>0</v>
      </c>
    </row>
    <row r="12" spans="1:15" ht="18">
      <c r="A12" s="62">
        <f>VLOOKUP(ti,$B$37:$L$837,3,FALSE)</f>
        <v>6.4686859832802259</v>
      </c>
      <c r="B12" s="1" t="s">
        <v>6</v>
      </c>
      <c r="C12" s="13">
        <f>119+12.6+13</f>
        <v>144.6</v>
      </c>
      <c r="D12" s="1" t="s">
        <v>8</v>
      </c>
      <c r="E12" s="1" t="s">
        <v>7</v>
      </c>
      <c r="H12" s="154" t="s">
        <v>86</v>
      </c>
      <c r="I12" s="80">
        <f>$D$1000</f>
        <v>11.581301277280417</v>
      </c>
      <c r="J12" s="100" t="s">
        <v>84</v>
      </c>
      <c r="K12" s="3">
        <f>vfin*12</f>
        <v>138.97561532736501</v>
      </c>
      <c r="L12" s="1" t="s">
        <v>115</v>
      </c>
      <c r="N12" s="65">
        <f>L+T</f>
        <v>0.45392795585388473</v>
      </c>
      <c r="O12" s="1">
        <f>vfin</f>
        <v>11.581301277280417</v>
      </c>
    </row>
    <row r="13" spans="1:15" ht="15.6">
      <c r="B13" s="1" t="s">
        <v>9</v>
      </c>
      <c r="C13" s="42">
        <f>6/2/12</f>
        <v>0.25</v>
      </c>
      <c r="D13" s="1" t="s">
        <v>10</v>
      </c>
      <c r="E13" s="1" t="s">
        <v>11</v>
      </c>
      <c r="H13" s="153" t="s">
        <v>116</v>
      </c>
      <c r="I13" s="99">
        <f>$I$1000</f>
        <v>6.3851060407500029</v>
      </c>
      <c r="J13" s="38" t="s">
        <v>103</v>
      </c>
      <c r="K13" s="98">
        <f>I13*60</f>
        <v>383.10636244500017</v>
      </c>
      <c r="L13" s="38" t="s">
        <v>105</v>
      </c>
    </row>
    <row r="14" spans="1:15" ht="15.6">
      <c r="A14" s="62">
        <f>MAX(E37:E807)</f>
        <v>28.573596951921996</v>
      </c>
      <c r="B14" s="15" t="s">
        <v>80</v>
      </c>
      <c r="C14" s="57">
        <v>30</v>
      </c>
      <c r="D14" s="38" t="s">
        <v>81</v>
      </c>
      <c r="E14" s="38" t="s">
        <v>82</v>
      </c>
      <c r="H14" s="152" t="s">
        <v>147</v>
      </c>
      <c r="I14" s="151">
        <f>a*$C$22</f>
        <v>28.573596951921999</v>
      </c>
      <c r="J14" s="151" t="s">
        <v>146</v>
      </c>
      <c r="K14" s="24">
        <f>vfin/T/$C$22</f>
        <v>0.88809588338167467</v>
      </c>
      <c r="L14" s="1" t="s">
        <v>132</v>
      </c>
    </row>
    <row r="15" spans="1:15" ht="15.6">
      <c r="A15" s="24">
        <f>vi-(m*ti)</f>
        <v>-1.3890531784983269</v>
      </c>
      <c r="B15" s="38" t="s">
        <v>12</v>
      </c>
      <c r="C15" s="41">
        <v>4</v>
      </c>
      <c r="E15" s="38" t="s">
        <v>76</v>
      </c>
      <c r="F15" s="70" t="s">
        <v>77</v>
      </c>
      <c r="H15" s="56" t="s">
        <v>79</v>
      </c>
      <c r="I15" s="1">
        <f>C15*IF($F$15="CIMs",'Motor Performance'!$B$1,'Motor Performance'!$B$2)</f>
        <v>11.2</v>
      </c>
      <c r="K15" s="96">
        <f>F$1000*60</f>
        <v>4886.5607454719411</v>
      </c>
      <c r="L15" s="64" t="s">
        <v>105</v>
      </c>
    </row>
    <row r="16" spans="1:15">
      <c r="B16" s="1" t="s">
        <v>21</v>
      </c>
      <c r="C16" s="14">
        <v>12.755102040816327</v>
      </c>
      <c r="D16" s="4" t="s">
        <v>22</v>
      </c>
      <c r="E16" s="54" t="s">
        <v>23</v>
      </c>
      <c r="F16" s="55"/>
    </row>
    <row r="17" spans="1:15" ht="15.6">
      <c r="A17" s="63">
        <f>(50/14)*(50/14)</f>
        <v>12.755102040816327</v>
      </c>
      <c r="B17" s="15" t="s">
        <v>30</v>
      </c>
      <c r="C17" s="14">
        <v>1</v>
      </c>
      <c r="D17" s="4"/>
      <c r="E17" s="38" t="s">
        <v>65</v>
      </c>
      <c r="F17" s="55"/>
      <c r="H17" s="23" t="s">
        <v>37</v>
      </c>
      <c r="I17" s="2">
        <f>C17*$C$12</f>
        <v>144.6</v>
      </c>
      <c r="J17" s="1" t="s">
        <v>39</v>
      </c>
      <c r="K17" s="112">
        <f>I17*$C$22/$C$12</f>
        <v>32.173999999999999</v>
      </c>
      <c r="L17" s="111" t="s">
        <v>83</v>
      </c>
    </row>
    <row r="18" spans="1:15" ht="15.6">
      <c r="A18" s="63">
        <f>(50/14)*(48/16)*(42/39)</f>
        <v>11.538461538461538</v>
      </c>
      <c r="B18" s="15" t="s">
        <v>31</v>
      </c>
      <c r="C18" s="14">
        <f>0.85*C17</f>
        <v>0.85</v>
      </c>
      <c r="D18" s="4"/>
      <c r="E18" s="38" t="s">
        <v>66</v>
      </c>
      <c r="H18" s="23" t="s">
        <v>38</v>
      </c>
      <c r="I18" s="2">
        <f>C18*$C$12</f>
        <v>122.91</v>
      </c>
      <c r="J18" s="1" t="s">
        <v>39</v>
      </c>
      <c r="K18" s="112">
        <f>I18*$C$22/$C$12</f>
        <v>27.347899999999999</v>
      </c>
      <c r="L18" s="111" t="s">
        <v>83</v>
      </c>
    </row>
    <row r="19" spans="1:15" ht="16.8">
      <c r="A19" s="63">
        <f>(50/14)*(48/16)</f>
        <v>10.714285714285715</v>
      </c>
      <c r="B19" s="15" t="s">
        <v>62</v>
      </c>
      <c r="C19" s="14">
        <f>1-0.95^3</f>
        <v>0.14262500000000011</v>
      </c>
      <c r="E19" s="38" t="s">
        <v>145</v>
      </c>
    </row>
    <row r="20" spans="1:15" ht="16.8">
      <c r="A20" s="63">
        <f>(50/14)*(45/19)</f>
        <v>8.458646616541353</v>
      </c>
      <c r="B20" s="15" t="s">
        <v>13</v>
      </c>
      <c r="C20" s="5">
        <f>IF(F15="CIMs",'Motor Performance'!$C$12,'Motor Performance'!$D$12)</f>
        <v>88.5</v>
      </c>
      <c r="D20" s="1" t="s">
        <v>5</v>
      </c>
      <c r="E20" s="1" t="s">
        <v>14</v>
      </c>
      <c r="H20" s="23" t="s">
        <v>58</v>
      </c>
      <c r="I20" s="1">
        <f>IF(F15="CIMs",'Motor Performance'!$E$12,'Motor Performance'!$F$12)</f>
        <v>1.5</v>
      </c>
      <c r="J20" s="1" t="s">
        <v>0</v>
      </c>
      <c r="K20" s="1" t="s">
        <v>60</v>
      </c>
    </row>
    <row r="21" spans="1:15" ht="15.6">
      <c r="A21" s="63">
        <f>(50/14)*(40/24)</f>
        <v>5.9523809523809526</v>
      </c>
      <c r="B21" s="15" t="s">
        <v>15</v>
      </c>
      <c r="C21" s="5">
        <f>IF(F15="CIMs",'Motor Performance'!$A$61,'Motor Performance'!$B$61)</f>
        <v>1.7885416666666665</v>
      </c>
      <c r="D21" s="1" t="s">
        <v>4</v>
      </c>
      <c r="E21" s="1" t="s">
        <v>16</v>
      </c>
      <c r="H21" s="23" t="s">
        <v>59</v>
      </c>
      <c r="I21" s="1">
        <f>IF($F$15="CIMs",'Motor Performance'!$E$61,'Motor Performance'!$F$61)</f>
        <v>133</v>
      </c>
      <c r="J21" s="1" t="s">
        <v>0</v>
      </c>
      <c r="K21" s="1" t="s">
        <v>61</v>
      </c>
    </row>
    <row r="22" spans="1:15" ht="16.8">
      <c r="A22" s="63">
        <f>(56/12)</f>
        <v>4.666666666666667</v>
      </c>
      <c r="B22" s="1" t="s">
        <v>40</v>
      </c>
      <c r="C22" s="5">
        <v>32.173999999999999</v>
      </c>
      <c r="D22" s="1" t="s">
        <v>41</v>
      </c>
      <c r="E22" s="1" t="s">
        <v>42</v>
      </c>
      <c r="H22" s="40"/>
      <c r="I22" s="71" t="s">
        <v>93</v>
      </c>
      <c r="J22" s="64"/>
      <c r="K22" s="64"/>
      <c r="L22" s="64"/>
      <c r="M22" s="71" t="s">
        <v>94</v>
      </c>
      <c r="N22" s="64"/>
    </row>
    <row r="23" spans="1:15">
      <c r="A23" s="63">
        <v>3</v>
      </c>
      <c r="B23" s="15" t="s">
        <v>26</v>
      </c>
      <c r="C23" s="1">
        <v>5.0000000000000001E-3</v>
      </c>
      <c r="D23" s="1" t="s">
        <v>18</v>
      </c>
      <c r="E23" s="1" t="s">
        <v>25</v>
      </c>
      <c r="I23" s="71" t="s">
        <v>90</v>
      </c>
      <c r="J23" s="64"/>
      <c r="K23" s="64"/>
      <c r="L23" s="64"/>
      <c r="M23" s="64"/>
      <c r="N23" s="64"/>
    </row>
    <row r="24" spans="1:15" ht="13.8" thickBot="1">
      <c r="B24" s="15"/>
      <c r="H24" s="143" t="s">
        <v>87</v>
      </c>
      <c r="I24" s="144"/>
      <c r="J24" s="145"/>
      <c r="K24" s="143" t="s">
        <v>88</v>
      </c>
      <c r="L24" s="144"/>
      <c r="M24" s="145"/>
      <c r="N24" s="143" t="s">
        <v>89</v>
      </c>
      <c r="O24" s="145"/>
    </row>
    <row r="25" spans="1:15" ht="14.4" thickTop="1">
      <c r="B25" s="1" t="s">
        <v>64</v>
      </c>
      <c r="C25" s="24">
        <f>MAX(0.0005,(-b/m))</f>
        <v>4.861317183256806E-2</v>
      </c>
      <c r="D25" s="1" t="s">
        <v>18</v>
      </c>
      <c r="E25" s="38" t="s">
        <v>91</v>
      </c>
      <c r="H25" s="90" t="s">
        <v>107</v>
      </c>
      <c r="I25" s="91" t="s">
        <v>108</v>
      </c>
      <c r="J25" s="92" t="s">
        <v>109</v>
      </c>
      <c r="K25" s="90" t="s">
        <v>107</v>
      </c>
      <c r="L25" s="91" t="s">
        <v>108</v>
      </c>
      <c r="M25" s="92" t="s">
        <v>109</v>
      </c>
      <c r="N25" s="90" t="s">
        <v>107</v>
      </c>
      <c r="O25" s="92" t="s">
        <v>109</v>
      </c>
    </row>
    <row r="26" spans="1:15">
      <c r="B26" s="1" t="s">
        <v>63</v>
      </c>
      <c r="C26" s="24">
        <f>(vfin-b)/m-L</f>
        <v>0.40531478402131665</v>
      </c>
      <c r="D26" s="1" t="s">
        <v>18</v>
      </c>
      <c r="E26" s="38" t="s">
        <v>104</v>
      </c>
      <c r="H26" s="87">
        <f>1.2*(1/1)*(T/L)</f>
        <v>10.005060819745454</v>
      </c>
      <c r="I26" s="88">
        <f>0.6*T/L^2</f>
        <v>102.90483466296506</v>
      </c>
      <c r="J26" s="89">
        <f>0.6*T</f>
        <v>0.24318887041278997</v>
      </c>
      <c r="K26" s="87">
        <f>(1.042/1)*((L/T)^-0.897)</f>
        <v>6.9829549747339659</v>
      </c>
      <c r="L26" s="86">
        <f>T/(0.987-0.238*(L/T))</f>
        <v>0.4228837223802025</v>
      </c>
      <c r="M26" s="89">
        <f>0.385*T*((L/T)^0.906)</f>
        <v>2.2845060126119927E-2</v>
      </c>
      <c r="N26" s="87">
        <f>2/(3*1*L)</f>
        <v>13.713704363146244</v>
      </c>
      <c r="O26" s="89">
        <f>T</f>
        <v>0.40531478402131665</v>
      </c>
    </row>
    <row r="27" spans="1:15" ht="14.4" thickBot="1">
      <c r="G27" s="123" t="s">
        <v>106</v>
      </c>
      <c r="H27" s="119" t="s">
        <v>107</v>
      </c>
      <c r="I27" s="120" t="s">
        <v>110</v>
      </c>
      <c r="J27" s="121" t="s">
        <v>111</v>
      </c>
      <c r="K27" s="119" t="s">
        <v>107</v>
      </c>
      <c r="L27" s="120" t="s">
        <v>110</v>
      </c>
      <c r="M27" s="121" t="s">
        <v>111</v>
      </c>
      <c r="N27" s="119" t="s">
        <v>112</v>
      </c>
      <c r="O27" s="121" t="s">
        <v>113</v>
      </c>
    </row>
    <row r="28" spans="1:15" ht="13.8" thickTop="1">
      <c r="B28" s="116" t="s">
        <v>138</v>
      </c>
      <c r="C28" s="117" t="s">
        <v>137</v>
      </c>
      <c r="D28" s="64"/>
      <c r="E28" s="117"/>
      <c r="G28" s="122" t="s">
        <v>114</v>
      </c>
      <c r="H28" s="127">
        <f>H26/$K$13</f>
        <v>2.6115621666768347E-2</v>
      </c>
      <c r="I28" s="128">
        <f>H28/I$26</f>
        <v>2.537842051085597E-4</v>
      </c>
      <c r="J28" s="129">
        <f>J$26*H28</f>
        <v>6.3510285332691778E-3</v>
      </c>
      <c r="K28" s="127">
        <f>K26/$K$13</f>
        <v>1.8227196567993459E-2</v>
      </c>
      <c r="L28" s="128">
        <f>K28/L$26</f>
        <v>4.3102147477802222E-2</v>
      </c>
      <c r="M28" s="129">
        <f>M$26*K28</f>
        <v>4.1640140152641737E-4</v>
      </c>
      <c r="N28" s="127">
        <f>N26/$K$13</f>
        <v>3.5796075731096798E-2</v>
      </c>
      <c r="O28" s="129">
        <f>O$26*N28</f>
        <v>1.4508678703760193E-2</v>
      </c>
    </row>
    <row r="29" spans="1:15">
      <c r="B29" s="118" t="s">
        <v>133</v>
      </c>
      <c r="C29" s="115">
        <f>vfin*12</f>
        <v>138.97561532736501</v>
      </c>
      <c r="D29" s="114" t="s">
        <v>135</v>
      </c>
      <c r="G29" s="81" t="s">
        <v>141</v>
      </c>
      <c r="H29" s="124">
        <f>H$26/$C29</f>
        <v>7.1991484233964079E-2</v>
      </c>
      <c r="I29" s="125">
        <f>H29/I$26</f>
        <v>6.9959282738999882E-4</v>
      </c>
      <c r="J29" s="126">
        <f>J$26*H29</f>
        <v>1.7507527730197904E-2</v>
      </c>
      <c r="K29" s="124">
        <f>K$26/$C29</f>
        <v>5.0245900752338576E-2</v>
      </c>
      <c r="L29" s="125">
        <f>K29/L$26</f>
        <v>0.11881729679621941</v>
      </c>
      <c r="M29" s="126">
        <f>M$26*K29</f>
        <v>1.1478706237782292E-3</v>
      </c>
      <c r="N29" s="132">
        <f>N$26/$C29</f>
        <v>9.867705446630208E-2</v>
      </c>
      <c r="O29" s="126">
        <f>O$26*N29</f>
        <v>3.9995269018868927E-2</v>
      </c>
    </row>
    <row r="30" spans="1:15">
      <c r="B30" s="118" t="s">
        <v>143</v>
      </c>
      <c r="C30" s="113">
        <f>a*32.174*12</f>
        <v>342.88316342306399</v>
      </c>
      <c r="D30" s="114" t="s">
        <v>134</v>
      </c>
      <c r="G30" s="81" t="s">
        <v>140</v>
      </c>
      <c r="H30" s="124">
        <f t="shared" ref="H30:H32" si="1">H$26/$C30</f>
        <v>2.9179212883663173E-2</v>
      </c>
      <c r="I30" s="82">
        <f>H30/I$26</f>
        <v>2.835553157364396E-4</v>
      </c>
      <c r="J30" s="83">
        <f>J$26*H30</f>
        <v>7.0960598207123748E-3</v>
      </c>
      <c r="K30" s="124">
        <f t="shared" ref="K30:K32" si="2">K$26/$C30</f>
        <v>2.0365406411390622E-2</v>
      </c>
      <c r="L30" s="82">
        <f>K30/L$26</f>
        <v>4.8158406988956355E-2</v>
      </c>
      <c r="M30" s="83">
        <f>M$26*K30</f>
        <v>4.6524893396108705E-4</v>
      </c>
      <c r="N30" s="124">
        <f t="shared" ref="N30:N32" si="3">N$26/$C30</f>
        <v>3.9995269018868927E-2</v>
      </c>
      <c r="O30" s="133">
        <f>O$26*N30</f>
        <v>1.6210673824257317E-2</v>
      </c>
    </row>
    <row r="31" spans="1:15">
      <c r="B31" s="118" t="s">
        <v>129</v>
      </c>
      <c r="C31" s="115">
        <f>gyro!B6</f>
        <v>9.4987904952666504</v>
      </c>
      <c r="D31" s="114" t="s">
        <v>126</v>
      </c>
      <c r="E31" s="142">
        <f>C31/(2*PI())</f>
        <v>1.5117794607160002</v>
      </c>
      <c r="F31" s="141" t="s">
        <v>35</v>
      </c>
      <c r="G31" s="81" t="s">
        <v>139</v>
      </c>
      <c r="H31" s="124">
        <f t="shared" si="1"/>
        <v>1.0532983988573159</v>
      </c>
      <c r="I31" s="82">
        <f>H31/I$26</f>
        <v>1.0235655130364762E-2</v>
      </c>
      <c r="J31" s="83">
        <f>J$26*H31</f>
        <v>0.25615044782571095</v>
      </c>
      <c r="K31" s="135">
        <f t="shared" si="2"/>
        <v>0.73514148756240572</v>
      </c>
      <c r="L31" s="139">
        <f>K31/L$26</f>
        <v>1.7384010040033211</v>
      </c>
      <c r="M31" s="83">
        <f>M$26*K31</f>
        <v>1.6794351484568402E-2</v>
      </c>
      <c r="N31" s="137">
        <f t="shared" si="3"/>
        <v>1.4437316382522523</v>
      </c>
      <c r="O31" s="138">
        <f>O$26*N31</f>
        <v>0.58516577714295326</v>
      </c>
    </row>
    <row r="32" spans="1:15">
      <c r="B32" s="118" t="s">
        <v>144</v>
      </c>
      <c r="C32" s="115">
        <f>PI()</f>
        <v>3.1415926535897931</v>
      </c>
      <c r="D32" s="114" t="s">
        <v>136</v>
      </c>
      <c r="G32" s="131" t="s">
        <v>142</v>
      </c>
      <c r="H32" s="97">
        <f t="shared" si="1"/>
        <v>3.1847097707950791</v>
      </c>
      <c r="I32" s="84">
        <f>H32/I$26</f>
        <v>3.0948106386115601E-2</v>
      </c>
      <c r="J32" s="85">
        <f>J$26*H32</f>
        <v>0.77448597175223055</v>
      </c>
      <c r="K32" s="136">
        <f t="shared" si="2"/>
        <v>2.2227436032341035</v>
      </c>
      <c r="L32" s="134">
        <f>K32/L$26</f>
        <v>5.2561578646805875</v>
      </c>
      <c r="M32" s="85">
        <f>M$26*K32</f>
        <v>5.0778711260831548E-2</v>
      </c>
      <c r="N32" s="136">
        <f t="shared" si="3"/>
        <v>4.3652076749912343</v>
      </c>
      <c r="O32" s="89">
        <f>O$26*N32</f>
        <v>1.7692832059972659</v>
      </c>
    </row>
    <row r="33" spans="1:15" ht="9" customHeight="1">
      <c r="E33" s="106"/>
      <c r="G33" s="130"/>
      <c r="H33" s="101"/>
      <c r="I33" s="101"/>
      <c r="J33" s="102"/>
      <c r="K33" s="110"/>
      <c r="L33" s="110"/>
      <c r="M33" s="103"/>
      <c r="N33" s="104"/>
      <c r="O33" s="105"/>
    </row>
    <row r="34" spans="1:15" ht="10.8" customHeight="1">
      <c r="E34" s="39"/>
      <c r="F34" s="9" t="s">
        <v>32</v>
      </c>
      <c r="G34" s="10"/>
      <c r="H34" s="11"/>
      <c r="I34" s="9" t="s">
        <v>43</v>
      </c>
      <c r="J34" s="11"/>
      <c r="K34" s="8" t="s">
        <v>49</v>
      </c>
    </row>
    <row r="35" spans="1:15" ht="11.4" customHeight="1">
      <c r="B35" s="18" t="s">
        <v>17</v>
      </c>
      <c r="C35" s="18" t="s">
        <v>24</v>
      </c>
      <c r="D35" s="18" t="s">
        <v>19</v>
      </c>
      <c r="E35" s="18" t="s">
        <v>20</v>
      </c>
      <c r="F35" s="30" t="s">
        <v>33</v>
      </c>
      <c r="G35" s="31" t="s">
        <v>34</v>
      </c>
      <c r="H35" s="12" t="s">
        <v>50</v>
      </c>
      <c r="I35" s="30" t="s">
        <v>44</v>
      </c>
      <c r="J35" s="35" t="s">
        <v>45</v>
      </c>
      <c r="K35" s="8" t="s">
        <v>48</v>
      </c>
      <c r="L35" s="8" t="s">
        <v>43</v>
      </c>
      <c r="M35" s="69" t="s">
        <v>85</v>
      </c>
    </row>
    <row r="36" spans="1:15" ht="16.8">
      <c r="A36" s="24">
        <f>D37</f>
        <v>0</v>
      </c>
      <c r="B36" s="18" t="s">
        <v>18</v>
      </c>
      <c r="C36" s="18" t="s">
        <v>10</v>
      </c>
      <c r="D36" s="18" t="s">
        <v>3</v>
      </c>
      <c r="E36" s="18" t="s">
        <v>27</v>
      </c>
      <c r="F36" s="32" t="s">
        <v>35</v>
      </c>
      <c r="G36" s="33" t="s">
        <v>4</v>
      </c>
      <c r="H36" s="34" t="s">
        <v>36</v>
      </c>
      <c r="I36" s="32" t="s">
        <v>35</v>
      </c>
      <c r="J36" s="34" t="s">
        <v>4</v>
      </c>
      <c r="K36" s="8" t="s">
        <v>47</v>
      </c>
      <c r="L36" s="8" t="s">
        <v>46</v>
      </c>
      <c r="M36" s="69" t="s">
        <v>3</v>
      </c>
    </row>
    <row r="37" spans="1:15">
      <c r="A37" s="24">
        <f t="shared" ref="A37:A100" si="4">D38</f>
        <v>7.4012425437988902E-2</v>
      </c>
      <c r="B37" s="25">
        <v>0</v>
      </c>
      <c r="C37" s="17">
        <v>0</v>
      </c>
      <c r="D37" s="17">
        <v>0</v>
      </c>
      <c r="E37" s="25">
        <f t="shared" ref="E37:E100" si="5">COS($C$14*PI()/180)*IF(L37,$K$18,($C$22*$C$16*$C$15*($C$21*(1-D37*$C$16/(2*PI()*$C$13/COS($C$14*PI()/180)*$C$20))-$C$19)/($C$12*$C$13)))</f>
        <v>23.683976140156449</v>
      </c>
      <c r="F37" s="2">
        <f>I37*$C$16</f>
        <v>0</v>
      </c>
      <c r="G37" s="24">
        <f>$C$21*(1-F37/$C$20)</f>
        <v>1.7885416666666665</v>
      </c>
      <c r="H37" s="2">
        <f>($I$21-$I$20)*G37/$C$21+$I$20</f>
        <v>133</v>
      </c>
      <c r="I37" s="24">
        <f>D37/(2*PI()*$C$13)</f>
        <v>0</v>
      </c>
      <c r="J37" s="5">
        <f>$C$16*$C$15*(G37-$C$19)</f>
        <v>83.975340136054413</v>
      </c>
      <c r="K37" s="16">
        <f t="shared" ref="K37:K100" si="6">$C$16*$C$15*($C$21*(1-D37*$C$16/(2*PI()*$C$13*$C$20))-$C$19)/$C$13</f>
        <v>335.90136054421765</v>
      </c>
      <c r="L37" s="58" t="b">
        <f>K37&gt;$I$17</f>
        <v>1</v>
      </c>
      <c r="M37" s="66">
        <f t="shared" ref="M37:M100" si="7">2*PI()*$C$13*I37-D37</f>
        <v>0</v>
      </c>
      <c r="N37" s="65">
        <f>B37</f>
        <v>0</v>
      </c>
    </row>
    <row r="38" spans="1:15">
      <c r="A38" s="24">
        <f t="shared" si="4"/>
        <v>0.19243230613877116</v>
      </c>
      <c r="B38" s="25">
        <f>B37+$C$23</f>
        <v>5.0000000000000001E-3</v>
      </c>
      <c r="C38" s="17">
        <f t="shared" ref="C38:C101" si="8">C37+$C$23*(D38+D37)/2</f>
        <v>1.8503106359497225E-4</v>
      </c>
      <c r="D38" s="17">
        <f>D37+E37*($C$23/1.6)</f>
        <v>7.4012425437988902E-2</v>
      </c>
      <c r="E38" s="25">
        <f t="shared" si="5"/>
        <v>23.683976140156449</v>
      </c>
      <c r="F38" s="2">
        <f>IF(L38,$C$20*(1-G38/$C$21),I38*$C$16)</f>
        <v>51.64190760629004</v>
      </c>
      <c r="G38" s="24">
        <f>IF(L38,(J38/($C$16*$C$15)+$C$19),$C$21*(1-F38/$C$20))</f>
        <v>0.7448840000000001</v>
      </c>
      <c r="H38" s="2">
        <f t="shared" ref="H38:H69" si="9">MIN(($I$21-$I$20)*G38/$C$21+$I$20,$I$21)</f>
        <v>56.266544065230065</v>
      </c>
      <c r="I38" s="24">
        <f>IF(L38,F38/$C$16,D38/(2*PI()*$C$13))*COS($C$14*PI()/180)</f>
        <v>3.5062991847357829</v>
      </c>
      <c r="J38" s="5">
        <f t="shared" ref="J38:J101" si="10">IF(L38,$I$18*$C$13,$C$16*$C$15*(G38-$C$19))</f>
        <v>30.727499999999999</v>
      </c>
      <c r="K38" s="16">
        <f t="shared" si="6"/>
        <v>333.4226351947126</v>
      </c>
      <c r="L38" s="58" t="b">
        <f>IF(L37,K38&gt;$I$18,K38&gt;$I$17)</f>
        <v>1</v>
      </c>
      <c r="M38" s="66">
        <f t="shared" si="7"/>
        <v>5.4336694545889195</v>
      </c>
      <c r="N38" s="65">
        <f t="shared" ref="N38:N101" si="11">B38</f>
        <v>5.0000000000000001E-3</v>
      </c>
    </row>
    <row r="39" spans="1:15">
      <c r="A39" s="24">
        <f t="shared" si="4"/>
        <v>0.3108521868395534</v>
      </c>
      <c r="B39" s="25">
        <f t="shared" ref="B39:B102" si="12">B38+$C$23</f>
        <v>0.01</v>
      </c>
      <c r="C39" s="17">
        <f t="shared" si="8"/>
        <v>8.5114289253687247E-4</v>
      </c>
      <c r="D39" s="17">
        <f t="shared" ref="D39:D102" si="13">D38+E38*$C$23</f>
        <v>0.19243230613877116</v>
      </c>
      <c r="E39" s="25">
        <f t="shared" si="5"/>
        <v>23.683976140156449</v>
      </c>
      <c r="F39" s="2">
        <f t="shared" ref="F39:F102" si="14">IF(L39,$C$20*(1-G39/$C$21),I39*$C$16)</f>
        <v>51.64190760629004</v>
      </c>
      <c r="G39" s="24">
        <f t="shared" ref="G39:G102" si="15">IF(L39,(J39/($C$16*$C$15)+$C$19),$C$21*(1-F39/$C$20))</f>
        <v>0.7448840000000001</v>
      </c>
      <c r="H39" s="2">
        <f t="shared" si="9"/>
        <v>56.266544065230065</v>
      </c>
      <c r="I39" s="24">
        <f t="shared" ref="I39:I102" si="16">IF(L39,F39/$C$16,D39/(2*PI()*$C$13))*COS($C$14*PI()/180)</f>
        <v>3.5062991847357829</v>
      </c>
      <c r="J39" s="5">
        <f t="shared" si="10"/>
        <v>30.727499999999999</v>
      </c>
      <c r="K39" s="16">
        <f t="shared" si="6"/>
        <v>329.45667463550444</v>
      </c>
      <c r="L39" s="58" t="b">
        <f t="shared" ref="L39:L102" si="17">IF(L38,K39&gt;$I$18,K39&gt;$I$17)</f>
        <v>1</v>
      </c>
      <c r="M39" s="66">
        <f t="shared" si="7"/>
        <v>5.3152495738881367</v>
      </c>
      <c r="N39" s="65">
        <f t="shared" si="11"/>
        <v>0.01</v>
      </c>
    </row>
    <row r="40" spans="1:15">
      <c r="A40" s="24">
        <f t="shared" si="4"/>
        <v>0.42927206754033564</v>
      </c>
      <c r="B40" s="25">
        <f t="shared" si="12"/>
        <v>1.4999999999999999E-2</v>
      </c>
      <c r="C40" s="17">
        <f t="shared" si="8"/>
        <v>2.1093541249826838E-3</v>
      </c>
      <c r="D40" s="17">
        <f t="shared" si="13"/>
        <v>0.3108521868395534</v>
      </c>
      <c r="E40" s="25">
        <f t="shared" si="5"/>
        <v>23.683976140156449</v>
      </c>
      <c r="F40" s="2">
        <f t="shared" si="14"/>
        <v>51.64190760629004</v>
      </c>
      <c r="G40" s="24">
        <f t="shared" si="15"/>
        <v>0.7448840000000001</v>
      </c>
      <c r="H40" s="2">
        <f t="shared" si="9"/>
        <v>56.266544065230065</v>
      </c>
      <c r="I40" s="24">
        <f t="shared" si="16"/>
        <v>3.5062991847357829</v>
      </c>
      <c r="J40" s="5">
        <f t="shared" si="10"/>
        <v>30.727499999999999</v>
      </c>
      <c r="K40" s="16">
        <f t="shared" si="6"/>
        <v>325.49071407629629</v>
      </c>
      <c r="L40" s="58" t="b">
        <f t="shared" si="17"/>
        <v>1</v>
      </c>
      <c r="M40" s="66">
        <f>2*PI()*$C$13*I40-D40</f>
        <v>5.1968296931873548</v>
      </c>
      <c r="N40" s="65">
        <f t="shared" si="11"/>
        <v>1.4999999999999999E-2</v>
      </c>
    </row>
    <row r="41" spans="1:15">
      <c r="A41" s="24">
        <f t="shared" si="4"/>
        <v>0.54769194824111789</v>
      </c>
      <c r="B41" s="25">
        <f t="shared" si="12"/>
        <v>0.02</v>
      </c>
      <c r="C41" s="17">
        <f t="shared" si="8"/>
        <v>3.9596647609324064E-3</v>
      </c>
      <c r="D41" s="17">
        <f t="shared" si="13"/>
        <v>0.42927206754033564</v>
      </c>
      <c r="E41" s="25">
        <f t="shared" si="5"/>
        <v>23.683976140156449</v>
      </c>
      <c r="F41" s="2">
        <f t="shared" si="14"/>
        <v>51.64190760629004</v>
      </c>
      <c r="G41" s="24">
        <f t="shared" si="15"/>
        <v>0.7448840000000001</v>
      </c>
      <c r="H41" s="2">
        <f t="shared" si="9"/>
        <v>56.266544065230065</v>
      </c>
      <c r="I41" s="24">
        <f t="shared" si="16"/>
        <v>3.5062991847357829</v>
      </c>
      <c r="J41" s="5">
        <f t="shared" si="10"/>
        <v>30.727499999999999</v>
      </c>
      <c r="K41" s="16">
        <f t="shared" si="6"/>
        <v>321.52475351708813</v>
      </c>
      <c r="L41" s="58" t="b">
        <f t="shared" si="17"/>
        <v>1</v>
      </c>
      <c r="M41" s="66">
        <f t="shared" si="7"/>
        <v>5.0784098124865729</v>
      </c>
      <c r="N41" s="65">
        <f t="shared" si="11"/>
        <v>0.02</v>
      </c>
    </row>
    <row r="42" spans="1:15">
      <c r="A42" s="24">
        <f t="shared" si="4"/>
        <v>0.66611182894190013</v>
      </c>
      <c r="B42" s="25">
        <f t="shared" si="12"/>
        <v>2.5000000000000001E-2</v>
      </c>
      <c r="C42" s="17">
        <f t="shared" si="8"/>
        <v>6.4020748003860402E-3</v>
      </c>
      <c r="D42" s="17">
        <f t="shared" si="13"/>
        <v>0.54769194824111789</v>
      </c>
      <c r="E42" s="25">
        <f t="shared" si="5"/>
        <v>23.683976140156449</v>
      </c>
      <c r="F42" s="2">
        <f t="shared" si="14"/>
        <v>51.64190760629004</v>
      </c>
      <c r="G42" s="24">
        <f t="shared" si="15"/>
        <v>0.7448840000000001</v>
      </c>
      <c r="H42" s="2">
        <f t="shared" si="9"/>
        <v>56.266544065230065</v>
      </c>
      <c r="I42" s="24">
        <f t="shared" si="16"/>
        <v>3.5062991847357829</v>
      </c>
      <c r="J42" s="5">
        <f t="shared" si="10"/>
        <v>30.727499999999999</v>
      </c>
      <c r="K42" s="16">
        <f t="shared" si="6"/>
        <v>317.55879295787997</v>
      </c>
      <c r="L42" s="58" t="b">
        <f t="shared" si="17"/>
        <v>1</v>
      </c>
      <c r="M42" s="66">
        <f t="shared" si="7"/>
        <v>4.9599899317857901</v>
      </c>
      <c r="N42" s="65">
        <f t="shared" si="11"/>
        <v>2.5000000000000001E-2</v>
      </c>
    </row>
    <row r="43" spans="1:15">
      <c r="A43" s="24">
        <f t="shared" si="4"/>
        <v>0.78453170964268237</v>
      </c>
      <c r="B43" s="25">
        <f t="shared" si="12"/>
        <v>3.0000000000000002E-2</v>
      </c>
      <c r="C43" s="17">
        <f t="shared" si="8"/>
        <v>9.4365842433435845E-3</v>
      </c>
      <c r="D43" s="17">
        <f t="shared" si="13"/>
        <v>0.66611182894190013</v>
      </c>
      <c r="E43" s="25">
        <f t="shared" si="5"/>
        <v>23.683976140156449</v>
      </c>
      <c r="F43" s="2">
        <f t="shared" si="14"/>
        <v>51.64190760629004</v>
      </c>
      <c r="G43" s="24">
        <f t="shared" si="15"/>
        <v>0.7448840000000001</v>
      </c>
      <c r="H43" s="2">
        <f t="shared" si="9"/>
        <v>56.266544065230065</v>
      </c>
      <c r="I43" s="24">
        <f t="shared" si="16"/>
        <v>3.5062991847357829</v>
      </c>
      <c r="J43" s="5">
        <f t="shared" si="10"/>
        <v>30.727499999999999</v>
      </c>
      <c r="K43" s="16">
        <f t="shared" si="6"/>
        <v>313.59283239867193</v>
      </c>
      <c r="L43" s="58" t="b">
        <f t="shared" si="17"/>
        <v>1</v>
      </c>
      <c r="M43" s="66">
        <f t="shared" si="7"/>
        <v>4.8415700510850082</v>
      </c>
      <c r="N43" s="65">
        <f t="shared" si="11"/>
        <v>3.0000000000000002E-2</v>
      </c>
    </row>
    <row r="44" spans="1:15">
      <c r="A44" s="24">
        <f t="shared" si="4"/>
        <v>0.90295159034346462</v>
      </c>
      <c r="B44" s="25">
        <f t="shared" si="12"/>
        <v>3.5000000000000003E-2</v>
      </c>
      <c r="C44" s="17">
        <f t="shared" si="8"/>
        <v>1.3063193089805041E-2</v>
      </c>
      <c r="D44" s="17">
        <f t="shared" si="13"/>
        <v>0.78453170964268237</v>
      </c>
      <c r="E44" s="25">
        <f t="shared" si="5"/>
        <v>23.683976140156449</v>
      </c>
      <c r="F44" s="2">
        <f t="shared" si="14"/>
        <v>51.64190760629004</v>
      </c>
      <c r="G44" s="24">
        <f t="shared" si="15"/>
        <v>0.7448840000000001</v>
      </c>
      <c r="H44" s="2">
        <f t="shared" si="9"/>
        <v>56.266544065230065</v>
      </c>
      <c r="I44" s="24">
        <f t="shared" si="16"/>
        <v>3.5062991847357829</v>
      </c>
      <c r="J44" s="5">
        <f t="shared" si="10"/>
        <v>30.727499999999999</v>
      </c>
      <c r="K44" s="16">
        <f t="shared" si="6"/>
        <v>309.62687183946377</v>
      </c>
      <c r="L44" s="58" t="b">
        <f t="shared" si="17"/>
        <v>1</v>
      </c>
      <c r="M44" s="66">
        <f t="shared" si="7"/>
        <v>4.7231501703842254</v>
      </c>
      <c r="N44" s="65">
        <f t="shared" si="11"/>
        <v>3.5000000000000003E-2</v>
      </c>
    </row>
    <row r="45" spans="1:15">
      <c r="A45" s="24">
        <f t="shared" si="4"/>
        <v>1.021371471044247</v>
      </c>
      <c r="B45" s="25">
        <f t="shared" si="12"/>
        <v>0.04</v>
      </c>
      <c r="C45" s="17">
        <f t="shared" si="8"/>
        <v>1.7281901339770409E-2</v>
      </c>
      <c r="D45" s="17">
        <f t="shared" si="13"/>
        <v>0.90295159034346462</v>
      </c>
      <c r="E45" s="25">
        <f t="shared" si="5"/>
        <v>23.683976140156449</v>
      </c>
      <c r="F45" s="2">
        <f t="shared" si="14"/>
        <v>51.64190760629004</v>
      </c>
      <c r="G45" s="24">
        <f t="shared" si="15"/>
        <v>0.7448840000000001</v>
      </c>
      <c r="H45" s="2">
        <f t="shared" si="9"/>
        <v>56.266544065230065</v>
      </c>
      <c r="I45" s="24">
        <f t="shared" si="16"/>
        <v>3.5062991847357829</v>
      </c>
      <c r="J45" s="5">
        <f t="shared" si="10"/>
        <v>30.727499999999999</v>
      </c>
      <c r="K45" s="16">
        <f t="shared" si="6"/>
        <v>305.66091128025562</v>
      </c>
      <c r="L45" s="58" t="b">
        <f t="shared" si="17"/>
        <v>1</v>
      </c>
      <c r="M45" s="66">
        <f t="shared" si="7"/>
        <v>4.6047302896834434</v>
      </c>
      <c r="N45" s="65">
        <f t="shared" si="11"/>
        <v>0.04</v>
      </c>
    </row>
    <row r="46" spans="1:15">
      <c r="A46" s="24">
        <f t="shared" si="4"/>
        <v>1.1397913517450293</v>
      </c>
      <c r="B46" s="25">
        <f t="shared" si="12"/>
        <v>4.4999999999999998E-2</v>
      </c>
      <c r="C46" s="17">
        <f t="shared" si="8"/>
        <v>2.2092708993239688E-2</v>
      </c>
      <c r="D46" s="17">
        <f t="shared" si="13"/>
        <v>1.021371471044247</v>
      </c>
      <c r="E46" s="25">
        <f t="shared" si="5"/>
        <v>23.683976140156449</v>
      </c>
      <c r="F46" s="2">
        <f t="shared" si="14"/>
        <v>51.64190760629004</v>
      </c>
      <c r="G46" s="24">
        <f t="shared" si="15"/>
        <v>0.7448840000000001</v>
      </c>
      <c r="H46" s="2">
        <f t="shared" si="9"/>
        <v>56.266544065230065</v>
      </c>
      <c r="I46" s="24">
        <f t="shared" si="16"/>
        <v>3.5062991847357829</v>
      </c>
      <c r="J46" s="5">
        <f t="shared" si="10"/>
        <v>30.727499999999999</v>
      </c>
      <c r="K46" s="16">
        <f t="shared" si="6"/>
        <v>301.69495072104746</v>
      </c>
      <c r="L46" s="58" t="b">
        <f t="shared" si="17"/>
        <v>1</v>
      </c>
      <c r="M46" s="66">
        <f t="shared" si="7"/>
        <v>4.4863104089826606</v>
      </c>
      <c r="N46" s="65">
        <f t="shared" si="11"/>
        <v>4.4999999999999998E-2</v>
      </c>
    </row>
    <row r="47" spans="1:15">
      <c r="A47" s="24">
        <f t="shared" si="4"/>
        <v>1.2582112324458117</v>
      </c>
      <c r="B47" s="25">
        <f t="shared" si="12"/>
        <v>4.9999999999999996E-2</v>
      </c>
      <c r="C47" s="17">
        <f t="shared" si="8"/>
        <v>2.7495616050212879E-2</v>
      </c>
      <c r="D47" s="17">
        <f t="shared" si="13"/>
        <v>1.1397913517450293</v>
      </c>
      <c r="E47" s="25">
        <f t="shared" si="5"/>
        <v>23.683976140156449</v>
      </c>
      <c r="F47" s="2">
        <f t="shared" si="14"/>
        <v>51.64190760629004</v>
      </c>
      <c r="G47" s="24">
        <f t="shared" si="15"/>
        <v>0.7448840000000001</v>
      </c>
      <c r="H47" s="2">
        <f t="shared" si="9"/>
        <v>56.266544065230065</v>
      </c>
      <c r="I47" s="24">
        <f t="shared" si="16"/>
        <v>3.5062991847357829</v>
      </c>
      <c r="J47" s="5">
        <f t="shared" si="10"/>
        <v>30.727499999999999</v>
      </c>
      <c r="K47" s="16">
        <f t="shared" si="6"/>
        <v>297.72899016183931</v>
      </c>
      <c r="L47" s="58" t="b">
        <f t="shared" si="17"/>
        <v>1</v>
      </c>
      <c r="M47" s="66">
        <f t="shared" si="7"/>
        <v>4.3678905282818787</v>
      </c>
      <c r="N47" s="65">
        <f t="shared" si="11"/>
        <v>4.9999999999999996E-2</v>
      </c>
    </row>
    <row r="48" spans="1:15">
      <c r="A48" s="24">
        <f t="shared" si="4"/>
        <v>1.376631113146594</v>
      </c>
      <c r="B48" s="25">
        <f t="shared" si="12"/>
        <v>5.4999999999999993E-2</v>
      </c>
      <c r="C48" s="17">
        <f t="shared" si="8"/>
        <v>3.3490622510689981E-2</v>
      </c>
      <c r="D48" s="17">
        <f t="shared" si="13"/>
        <v>1.2582112324458117</v>
      </c>
      <c r="E48" s="25">
        <f t="shared" si="5"/>
        <v>23.683976140156449</v>
      </c>
      <c r="F48" s="2">
        <f t="shared" si="14"/>
        <v>51.64190760629004</v>
      </c>
      <c r="G48" s="24">
        <f t="shared" si="15"/>
        <v>0.7448840000000001</v>
      </c>
      <c r="H48" s="2">
        <f t="shared" si="9"/>
        <v>56.266544065230065</v>
      </c>
      <c r="I48" s="24">
        <f t="shared" si="16"/>
        <v>3.5062991847357829</v>
      </c>
      <c r="J48" s="5">
        <f t="shared" si="10"/>
        <v>30.727499999999999</v>
      </c>
      <c r="K48" s="16">
        <f t="shared" si="6"/>
        <v>293.76302960263115</v>
      </c>
      <c r="L48" s="58" t="b">
        <f t="shared" si="17"/>
        <v>1</v>
      </c>
      <c r="M48" s="66">
        <f t="shared" si="7"/>
        <v>4.2494706475810968</v>
      </c>
      <c r="N48" s="65">
        <f t="shared" si="11"/>
        <v>5.4999999999999993E-2</v>
      </c>
    </row>
    <row r="49" spans="1:14">
      <c r="A49" s="24">
        <f t="shared" si="4"/>
        <v>1.4950509938473764</v>
      </c>
      <c r="B49" s="25">
        <f t="shared" si="12"/>
        <v>5.9999999999999991E-2</v>
      </c>
      <c r="C49" s="17">
        <f t="shared" si="8"/>
        <v>4.0077728374670996E-2</v>
      </c>
      <c r="D49" s="17">
        <f t="shared" si="13"/>
        <v>1.376631113146594</v>
      </c>
      <c r="E49" s="25">
        <f t="shared" si="5"/>
        <v>23.683976140156449</v>
      </c>
      <c r="F49" s="2">
        <f t="shared" si="14"/>
        <v>51.64190760629004</v>
      </c>
      <c r="G49" s="24">
        <f t="shared" si="15"/>
        <v>0.7448840000000001</v>
      </c>
      <c r="H49" s="2">
        <f t="shared" si="9"/>
        <v>56.266544065230065</v>
      </c>
      <c r="I49" s="24">
        <f t="shared" si="16"/>
        <v>3.5062991847357829</v>
      </c>
      <c r="J49" s="5">
        <f t="shared" si="10"/>
        <v>30.727499999999999</v>
      </c>
      <c r="K49" s="16">
        <f t="shared" si="6"/>
        <v>289.79706904342299</v>
      </c>
      <c r="L49" s="58" t="b">
        <f t="shared" si="17"/>
        <v>1</v>
      </c>
      <c r="M49" s="66">
        <f t="shared" si="7"/>
        <v>4.131050766880314</v>
      </c>
      <c r="N49" s="65">
        <f t="shared" si="11"/>
        <v>5.9999999999999991E-2</v>
      </c>
    </row>
    <row r="50" spans="1:14">
      <c r="A50" s="24">
        <f t="shared" si="4"/>
        <v>1.6134708745481587</v>
      </c>
      <c r="B50" s="25">
        <f t="shared" si="12"/>
        <v>6.4999999999999988E-2</v>
      </c>
      <c r="C50" s="17">
        <f t="shared" si="8"/>
        <v>4.725693364215592E-2</v>
      </c>
      <c r="D50" s="17">
        <f t="shared" si="13"/>
        <v>1.4950509938473764</v>
      </c>
      <c r="E50" s="25">
        <f t="shared" si="5"/>
        <v>23.683976140156449</v>
      </c>
      <c r="F50" s="2">
        <f t="shared" si="14"/>
        <v>51.64190760629004</v>
      </c>
      <c r="G50" s="24">
        <f t="shared" si="15"/>
        <v>0.7448840000000001</v>
      </c>
      <c r="H50" s="2">
        <f t="shared" si="9"/>
        <v>56.266544065230065</v>
      </c>
      <c r="I50" s="24">
        <f t="shared" si="16"/>
        <v>3.5062991847357829</v>
      </c>
      <c r="J50" s="5">
        <f t="shared" si="10"/>
        <v>30.727499999999999</v>
      </c>
      <c r="K50" s="16">
        <f t="shared" si="6"/>
        <v>285.83110848421495</v>
      </c>
      <c r="L50" s="58" t="b">
        <f t="shared" si="17"/>
        <v>1</v>
      </c>
      <c r="M50" s="66">
        <f t="shared" si="7"/>
        <v>4.0126308861795312</v>
      </c>
      <c r="N50" s="65">
        <f t="shared" si="11"/>
        <v>6.4999999999999988E-2</v>
      </c>
    </row>
    <row r="51" spans="1:14">
      <c r="A51" s="24">
        <f t="shared" si="4"/>
        <v>1.7318907552489411</v>
      </c>
      <c r="B51" s="25">
        <f t="shared" si="12"/>
        <v>6.9999999999999993E-2</v>
      </c>
      <c r="C51" s="17">
        <f t="shared" si="8"/>
        <v>5.502823831314476E-2</v>
      </c>
      <c r="D51" s="17">
        <f t="shared" si="13"/>
        <v>1.6134708745481587</v>
      </c>
      <c r="E51" s="25">
        <f t="shared" si="5"/>
        <v>23.683976140156449</v>
      </c>
      <c r="F51" s="2">
        <f t="shared" si="14"/>
        <v>51.64190760629004</v>
      </c>
      <c r="G51" s="24">
        <f t="shared" si="15"/>
        <v>0.7448840000000001</v>
      </c>
      <c r="H51" s="2">
        <f t="shared" si="9"/>
        <v>56.266544065230065</v>
      </c>
      <c r="I51" s="24">
        <f t="shared" si="16"/>
        <v>3.5062991847357829</v>
      </c>
      <c r="J51" s="5">
        <f t="shared" si="10"/>
        <v>30.727499999999999</v>
      </c>
      <c r="K51" s="16">
        <f t="shared" si="6"/>
        <v>281.8651479250068</v>
      </c>
      <c r="L51" s="58" t="b">
        <f t="shared" si="17"/>
        <v>1</v>
      </c>
      <c r="M51" s="66">
        <f t="shared" si="7"/>
        <v>3.8942110054787493</v>
      </c>
      <c r="N51" s="65">
        <f t="shared" si="11"/>
        <v>6.9999999999999993E-2</v>
      </c>
    </row>
    <row r="52" spans="1:14">
      <c r="A52" s="24">
        <f t="shared" si="4"/>
        <v>1.8503106359497234</v>
      </c>
      <c r="B52" s="25">
        <f t="shared" si="12"/>
        <v>7.4999999999999997E-2</v>
      </c>
      <c r="C52" s="17">
        <f t="shared" si="8"/>
        <v>6.3391642387637503E-2</v>
      </c>
      <c r="D52" s="17">
        <f t="shared" si="13"/>
        <v>1.7318907552489411</v>
      </c>
      <c r="E52" s="25">
        <f t="shared" si="5"/>
        <v>23.683976140156449</v>
      </c>
      <c r="F52" s="2">
        <f t="shared" si="14"/>
        <v>51.64190760629004</v>
      </c>
      <c r="G52" s="24">
        <f t="shared" si="15"/>
        <v>0.7448840000000001</v>
      </c>
      <c r="H52" s="2">
        <f t="shared" si="9"/>
        <v>56.266544065230065</v>
      </c>
      <c r="I52" s="24">
        <f t="shared" si="16"/>
        <v>3.5062991847357829</v>
      </c>
      <c r="J52" s="5">
        <f t="shared" si="10"/>
        <v>30.727499999999999</v>
      </c>
      <c r="K52" s="16">
        <f t="shared" si="6"/>
        <v>277.89918736579864</v>
      </c>
      <c r="L52" s="58" t="b">
        <f t="shared" si="17"/>
        <v>1</v>
      </c>
      <c r="M52" s="66">
        <f t="shared" si="7"/>
        <v>3.775791124777967</v>
      </c>
      <c r="N52" s="65">
        <f t="shared" si="11"/>
        <v>7.4999999999999997E-2</v>
      </c>
    </row>
    <row r="53" spans="1:14">
      <c r="A53" s="24">
        <f t="shared" si="4"/>
        <v>1.9687305166505058</v>
      </c>
      <c r="B53" s="25">
        <f t="shared" si="12"/>
        <v>0.08</v>
      </c>
      <c r="C53" s="17">
        <f t="shared" si="8"/>
        <v>7.2347145865634163E-2</v>
      </c>
      <c r="D53" s="17">
        <f t="shared" si="13"/>
        <v>1.8503106359497234</v>
      </c>
      <c r="E53" s="25">
        <f t="shared" si="5"/>
        <v>23.683976140156449</v>
      </c>
      <c r="F53" s="2">
        <f t="shared" si="14"/>
        <v>51.64190760629004</v>
      </c>
      <c r="G53" s="24">
        <f t="shared" si="15"/>
        <v>0.7448840000000001</v>
      </c>
      <c r="H53" s="2">
        <f t="shared" si="9"/>
        <v>56.266544065230065</v>
      </c>
      <c r="I53" s="24">
        <f t="shared" si="16"/>
        <v>3.5062991847357829</v>
      </c>
      <c r="J53" s="5">
        <f t="shared" si="10"/>
        <v>30.727499999999999</v>
      </c>
      <c r="K53" s="16">
        <f t="shared" si="6"/>
        <v>273.93322680659048</v>
      </c>
      <c r="L53" s="58" t="b">
        <f t="shared" si="17"/>
        <v>1</v>
      </c>
      <c r="M53" s="66">
        <f t="shared" si="7"/>
        <v>3.6573712440771846</v>
      </c>
      <c r="N53" s="65">
        <f t="shared" si="11"/>
        <v>0.08</v>
      </c>
    </row>
    <row r="54" spans="1:14">
      <c r="A54" s="24">
        <f t="shared" si="4"/>
        <v>2.0871503973512882</v>
      </c>
      <c r="B54" s="25">
        <f t="shared" si="12"/>
        <v>8.5000000000000006E-2</v>
      </c>
      <c r="C54" s="17">
        <f t="shared" si="8"/>
        <v>8.1894748747134732E-2</v>
      </c>
      <c r="D54" s="17">
        <f t="shared" si="13"/>
        <v>1.9687305166505058</v>
      </c>
      <c r="E54" s="25">
        <f t="shared" si="5"/>
        <v>23.683976140156449</v>
      </c>
      <c r="F54" s="2">
        <f t="shared" si="14"/>
        <v>51.64190760629004</v>
      </c>
      <c r="G54" s="24">
        <f t="shared" si="15"/>
        <v>0.7448840000000001</v>
      </c>
      <c r="H54" s="2">
        <f t="shared" si="9"/>
        <v>56.266544065230065</v>
      </c>
      <c r="I54" s="24">
        <f t="shared" si="16"/>
        <v>3.5062991847357829</v>
      </c>
      <c r="J54" s="5">
        <f t="shared" si="10"/>
        <v>30.727499999999999</v>
      </c>
      <c r="K54" s="16">
        <f t="shared" si="6"/>
        <v>269.96726624738233</v>
      </c>
      <c r="L54" s="58" t="b">
        <f t="shared" si="17"/>
        <v>1</v>
      </c>
      <c r="M54" s="66">
        <f t="shared" si="7"/>
        <v>3.5389513633764023</v>
      </c>
      <c r="N54" s="65">
        <f t="shared" si="11"/>
        <v>8.5000000000000006E-2</v>
      </c>
    </row>
    <row r="55" spans="1:14">
      <c r="A55" s="24">
        <f t="shared" si="4"/>
        <v>2.2055702780520705</v>
      </c>
      <c r="B55" s="25">
        <f t="shared" si="12"/>
        <v>9.0000000000000011E-2</v>
      </c>
      <c r="C55" s="17">
        <f t="shared" si="8"/>
        <v>9.2034451032139211E-2</v>
      </c>
      <c r="D55" s="17">
        <f t="shared" si="13"/>
        <v>2.0871503973512882</v>
      </c>
      <c r="E55" s="25">
        <f t="shared" si="5"/>
        <v>23.683976140156449</v>
      </c>
      <c r="F55" s="2">
        <f t="shared" si="14"/>
        <v>51.64190760629004</v>
      </c>
      <c r="G55" s="24">
        <f t="shared" si="15"/>
        <v>0.7448840000000001</v>
      </c>
      <c r="H55" s="2">
        <f t="shared" si="9"/>
        <v>56.266544065230065</v>
      </c>
      <c r="I55" s="24">
        <f t="shared" si="16"/>
        <v>3.5062991847357829</v>
      </c>
      <c r="J55" s="5">
        <f t="shared" si="10"/>
        <v>30.727499999999999</v>
      </c>
      <c r="K55" s="16">
        <f t="shared" si="6"/>
        <v>266.00130568817428</v>
      </c>
      <c r="L55" s="58" t="b">
        <f t="shared" si="17"/>
        <v>1</v>
      </c>
      <c r="M55" s="66">
        <f t="shared" si="7"/>
        <v>3.4205314826756199</v>
      </c>
      <c r="N55" s="65">
        <f t="shared" si="11"/>
        <v>9.0000000000000011E-2</v>
      </c>
    </row>
    <row r="56" spans="1:14">
      <c r="A56" s="24">
        <f t="shared" si="4"/>
        <v>2.3239901587528529</v>
      </c>
      <c r="B56" s="25">
        <f t="shared" si="12"/>
        <v>9.5000000000000015E-2</v>
      </c>
      <c r="C56" s="17">
        <f t="shared" si="8"/>
        <v>0.10276625272064761</v>
      </c>
      <c r="D56" s="17">
        <f t="shared" si="13"/>
        <v>2.2055702780520705</v>
      </c>
      <c r="E56" s="25">
        <f t="shared" si="5"/>
        <v>23.683976140156449</v>
      </c>
      <c r="F56" s="2">
        <f t="shared" si="14"/>
        <v>51.64190760629004</v>
      </c>
      <c r="G56" s="24">
        <f t="shared" si="15"/>
        <v>0.7448840000000001</v>
      </c>
      <c r="H56" s="2">
        <f t="shared" si="9"/>
        <v>56.266544065230065</v>
      </c>
      <c r="I56" s="24">
        <f t="shared" si="16"/>
        <v>3.5062991847357829</v>
      </c>
      <c r="J56" s="5">
        <f t="shared" si="10"/>
        <v>30.727499999999999</v>
      </c>
      <c r="K56" s="16">
        <f t="shared" si="6"/>
        <v>262.03534512896613</v>
      </c>
      <c r="L56" s="58" t="b">
        <f t="shared" si="17"/>
        <v>1</v>
      </c>
      <c r="M56" s="66">
        <f t="shared" si="7"/>
        <v>3.3021116019748376</v>
      </c>
      <c r="N56" s="65">
        <f t="shared" si="11"/>
        <v>9.5000000000000015E-2</v>
      </c>
    </row>
    <row r="57" spans="1:14">
      <c r="A57" s="24">
        <f t="shared" si="4"/>
        <v>2.4424100394536352</v>
      </c>
      <c r="B57" s="25">
        <f t="shared" si="12"/>
        <v>0.10000000000000002</v>
      </c>
      <c r="C57" s="17">
        <f t="shared" si="8"/>
        <v>0.11409015381265993</v>
      </c>
      <c r="D57" s="17">
        <f t="shared" si="13"/>
        <v>2.3239901587528529</v>
      </c>
      <c r="E57" s="25">
        <f t="shared" si="5"/>
        <v>23.683976140156449</v>
      </c>
      <c r="F57" s="2">
        <f t="shared" si="14"/>
        <v>51.64190760629004</v>
      </c>
      <c r="G57" s="24">
        <f t="shared" si="15"/>
        <v>0.7448840000000001</v>
      </c>
      <c r="H57" s="2">
        <f t="shared" si="9"/>
        <v>56.266544065230065</v>
      </c>
      <c r="I57" s="24">
        <f t="shared" si="16"/>
        <v>3.5062991847357829</v>
      </c>
      <c r="J57" s="5">
        <f t="shared" si="10"/>
        <v>30.727499999999999</v>
      </c>
      <c r="K57" s="16">
        <f t="shared" si="6"/>
        <v>258.06938456975797</v>
      </c>
      <c r="L57" s="58" t="b">
        <f t="shared" si="17"/>
        <v>1</v>
      </c>
      <c r="M57" s="66">
        <f t="shared" si="7"/>
        <v>3.1836917212740552</v>
      </c>
      <c r="N57" s="65">
        <f t="shared" si="11"/>
        <v>0.10000000000000002</v>
      </c>
    </row>
    <row r="58" spans="1:14">
      <c r="A58" s="24">
        <f t="shared" si="4"/>
        <v>2.5608299201544176</v>
      </c>
      <c r="B58" s="25">
        <f t="shared" si="12"/>
        <v>0.10500000000000002</v>
      </c>
      <c r="C58" s="17">
        <f t="shared" si="8"/>
        <v>0.12600615430817613</v>
      </c>
      <c r="D58" s="17">
        <f t="shared" si="13"/>
        <v>2.4424100394536352</v>
      </c>
      <c r="E58" s="25">
        <f t="shared" si="5"/>
        <v>23.683976140156449</v>
      </c>
      <c r="F58" s="2">
        <f t="shared" si="14"/>
        <v>51.64190760629004</v>
      </c>
      <c r="G58" s="24">
        <f t="shared" si="15"/>
        <v>0.7448840000000001</v>
      </c>
      <c r="H58" s="2">
        <f t="shared" si="9"/>
        <v>56.266544065230065</v>
      </c>
      <c r="I58" s="24">
        <f t="shared" si="16"/>
        <v>3.5062991847357829</v>
      </c>
      <c r="J58" s="5">
        <f t="shared" si="10"/>
        <v>30.727499999999999</v>
      </c>
      <c r="K58" s="16">
        <f t="shared" si="6"/>
        <v>254.1034240105497</v>
      </c>
      <c r="L58" s="58" t="b">
        <f t="shared" si="17"/>
        <v>1</v>
      </c>
      <c r="M58" s="66">
        <f t="shared" si="7"/>
        <v>3.0652718405732728</v>
      </c>
      <c r="N58" s="65">
        <f t="shared" si="11"/>
        <v>0.10500000000000002</v>
      </c>
    </row>
    <row r="59" spans="1:14">
      <c r="A59" s="24">
        <f t="shared" si="4"/>
        <v>2.6792498008551999</v>
      </c>
      <c r="B59" s="25">
        <f t="shared" si="12"/>
        <v>0.11000000000000003</v>
      </c>
      <c r="C59" s="17">
        <f t="shared" si="8"/>
        <v>0.13851425420719626</v>
      </c>
      <c r="D59" s="17">
        <f t="shared" si="13"/>
        <v>2.5608299201544176</v>
      </c>
      <c r="E59" s="25">
        <f t="shared" si="5"/>
        <v>23.683976140156449</v>
      </c>
      <c r="F59" s="2">
        <f t="shared" si="14"/>
        <v>51.64190760629004</v>
      </c>
      <c r="G59" s="24">
        <f t="shared" si="15"/>
        <v>0.7448840000000001</v>
      </c>
      <c r="H59" s="2">
        <f t="shared" si="9"/>
        <v>56.266544065230065</v>
      </c>
      <c r="I59" s="24">
        <f t="shared" si="16"/>
        <v>3.5062991847357829</v>
      </c>
      <c r="J59" s="5">
        <f t="shared" si="10"/>
        <v>30.727499999999999</v>
      </c>
      <c r="K59" s="16">
        <f t="shared" si="6"/>
        <v>250.13746345134166</v>
      </c>
      <c r="L59" s="58" t="b">
        <f>IF(L58,K59&gt;$I$18,K59&gt;$I$17)</f>
        <v>1</v>
      </c>
      <c r="M59" s="66">
        <f t="shared" si="7"/>
        <v>2.9468519598724905</v>
      </c>
      <c r="N59" s="65">
        <f t="shared" si="11"/>
        <v>0.11000000000000003</v>
      </c>
    </row>
    <row r="60" spans="1:14">
      <c r="A60" s="24">
        <f t="shared" si="4"/>
        <v>2.7976696815559823</v>
      </c>
      <c r="B60" s="25">
        <f t="shared" si="12"/>
        <v>0.11500000000000003</v>
      </c>
      <c r="C60" s="17">
        <f t="shared" si="8"/>
        <v>0.1516144535097203</v>
      </c>
      <c r="D60" s="17">
        <f t="shared" si="13"/>
        <v>2.6792498008551999</v>
      </c>
      <c r="E60" s="25">
        <f t="shared" si="5"/>
        <v>23.683976140156449</v>
      </c>
      <c r="F60" s="2">
        <f t="shared" si="14"/>
        <v>51.64190760629004</v>
      </c>
      <c r="G60" s="24">
        <f t="shared" si="15"/>
        <v>0.7448840000000001</v>
      </c>
      <c r="H60" s="2">
        <f t="shared" si="9"/>
        <v>56.266544065230065</v>
      </c>
      <c r="I60" s="24">
        <f t="shared" si="16"/>
        <v>3.5062991847357829</v>
      </c>
      <c r="J60" s="5">
        <f t="shared" si="10"/>
        <v>30.727499999999999</v>
      </c>
      <c r="K60" s="16">
        <f t="shared" si="6"/>
        <v>246.1715028921335</v>
      </c>
      <c r="L60" s="58" t="b">
        <f t="shared" si="17"/>
        <v>1</v>
      </c>
      <c r="M60" s="66">
        <f t="shared" si="7"/>
        <v>2.8284320791717081</v>
      </c>
      <c r="N60" s="65">
        <f t="shared" si="11"/>
        <v>0.11500000000000003</v>
      </c>
    </row>
    <row r="61" spans="1:14">
      <c r="A61" s="24">
        <f t="shared" si="4"/>
        <v>2.9160895622567646</v>
      </c>
      <c r="B61" s="25">
        <f t="shared" si="12"/>
        <v>0.12000000000000004</v>
      </c>
      <c r="C61" s="17">
        <f t="shared" si="8"/>
        <v>0.16530675221574825</v>
      </c>
      <c r="D61" s="17">
        <f t="shared" si="13"/>
        <v>2.7976696815559823</v>
      </c>
      <c r="E61" s="25">
        <f t="shared" si="5"/>
        <v>23.683976140156449</v>
      </c>
      <c r="F61" s="2">
        <f t="shared" si="14"/>
        <v>51.64190760629004</v>
      </c>
      <c r="G61" s="24">
        <f t="shared" si="15"/>
        <v>0.7448840000000001</v>
      </c>
      <c r="H61" s="2">
        <f t="shared" si="9"/>
        <v>56.266544065230065</v>
      </c>
      <c r="I61" s="24">
        <f t="shared" si="16"/>
        <v>3.5062991847357829</v>
      </c>
      <c r="J61" s="5">
        <f t="shared" si="10"/>
        <v>30.727499999999999</v>
      </c>
      <c r="K61" s="16">
        <f t="shared" si="6"/>
        <v>242.20554233292535</v>
      </c>
      <c r="L61" s="58" t="b">
        <f t="shared" si="17"/>
        <v>1</v>
      </c>
      <c r="M61" s="66">
        <f t="shared" si="7"/>
        <v>2.7100121984709258</v>
      </c>
      <c r="N61" s="65">
        <f t="shared" si="11"/>
        <v>0.12000000000000004</v>
      </c>
    </row>
    <row r="62" spans="1:14">
      <c r="A62" s="24">
        <f t="shared" si="4"/>
        <v>3.034509442957547</v>
      </c>
      <c r="B62" s="25">
        <f t="shared" si="12"/>
        <v>0.12500000000000003</v>
      </c>
      <c r="C62" s="17">
        <f t="shared" si="8"/>
        <v>0.17959115032528011</v>
      </c>
      <c r="D62" s="17">
        <f t="shared" si="13"/>
        <v>2.9160895622567646</v>
      </c>
      <c r="E62" s="25">
        <f t="shared" si="5"/>
        <v>23.683976140156449</v>
      </c>
      <c r="F62" s="2">
        <f t="shared" si="14"/>
        <v>51.64190760629004</v>
      </c>
      <c r="G62" s="24">
        <f t="shared" si="15"/>
        <v>0.7448840000000001</v>
      </c>
      <c r="H62" s="2">
        <f t="shared" si="9"/>
        <v>56.266544065230065</v>
      </c>
      <c r="I62" s="24">
        <f t="shared" si="16"/>
        <v>3.5062991847357829</v>
      </c>
      <c r="J62" s="5">
        <f t="shared" si="10"/>
        <v>30.727499999999999</v>
      </c>
      <c r="K62" s="16">
        <f t="shared" si="6"/>
        <v>238.23958177371719</v>
      </c>
      <c r="L62" s="58" t="b">
        <f t="shared" si="17"/>
        <v>1</v>
      </c>
      <c r="M62" s="66">
        <f t="shared" si="7"/>
        <v>2.5915923177701434</v>
      </c>
      <c r="N62" s="65">
        <f t="shared" si="11"/>
        <v>0.12500000000000003</v>
      </c>
    </row>
    <row r="63" spans="1:14">
      <c r="A63" s="24">
        <f t="shared" si="4"/>
        <v>3.1529293236583293</v>
      </c>
      <c r="B63" s="25">
        <f t="shared" si="12"/>
        <v>0.13000000000000003</v>
      </c>
      <c r="C63" s="17">
        <f t="shared" si="8"/>
        <v>0.19446764783831588</v>
      </c>
      <c r="D63" s="17">
        <f t="shared" si="13"/>
        <v>3.034509442957547</v>
      </c>
      <c r="E63" s="25">
        <f t="shared" si="5"/>
        <v>23.683976140156449</v>
      </c>
      <c r="F63" s="2">
        <f t="shared" si="14"/>
        <v>51.64190760629004</v>
      </c>
      <c r="G63" s="24">
        <f t="shared" si="15"/>
        <v>0.7448840000000001</v>
      </c>
      <c r="H63" s="2">
        <f t="shared" si="9"/>
        <v>56.266544065230065</v>
      </c>
      <c r="I63" s="24">
        <f t="shared" si="16"/>
        <v>3.5062991847357829</v>
      </c>
      <c r="J63" s="5">
        <f t="shared" si="10"/>
        <v>30.727499999999999</v>
      </c>
      <c r="K63" s="16">
        <f t="shared" si="6"/>
        <v>234.27362121450903</v>
      </c>
      <c r="L63" s="58" t="b">
        <f t="shared" si="17"/>
        <v>1</v>
      </c>
      <c r="M63" s="66">
        <f t="shared" si="7"/>
        <v>2.4731724370693611</v>
      </c>
      <c r="N63" s="65">
        <f t="shared" si="11"/>
        <v>0.13000000000000003</v>
      </c>
    </row>
    <row r="64" spans="1:14">
      <c r="A64" s="24">
        <f t="shared" si="4"/>
        <v>3.2713492043591117</v>
      </c>
      <c r="B64" s="25">
        <f t="shared" si="12"/>
        <v>0.13500000000000004</v>
      </c>
      <c r="C64" s="17">
        <f t="shared" si="8"/>
        <v>0.20993624475485556</v>
      </c>
      <c r="D64" s="17">
        <f t="shared" si="13"/>
        <v>3.1529293236583293</v>
      </c>
      <c r="E64" s="25">
        <f t="shared" si="5"/>
        <v>23.683976140156449</v>
      </c>
      <c r="F64" s="2">
        <f t="shared" si="14"/>
        <v>51.64190760629004</v>
      </c>
      <c r="G64" s="24">
        <f t="shared" si="15"/>
        <v>0.7448840000000001</v>
      </c>
      <c r="H64" s="2">
        <f t="shared" si="9"/>
        <v>56.266544065230065</v>
      </c>
      <c r="I64" s="24">
        <f t="shared" si="16"/>
        <v>3.5062991847357829</v>
      </c>
      <c r="J64" s="5">
        <f t="shared" si="10"/>
        <v>30.727499999999999</v>
      </c>
      <c r="K64" s="16">
        <f t="shared" si="6"/>
        <v>230.30766065530088</v>
      </c>
      <c r="L64" s="58" t="b">
        <f t="shared" si="17"/>
        <v>1</v>
      </c>
      <c r="M64" s="66">
        <f t="shared" si="7"/>
        <v>2.3547525563685787</v>
      </c>
      <c r="N64" s="65">
        <f t="shared" si="11"/>
        <v>0.13500000000000004</v>
      </c>
    </row>
    <row r="65" spans="1:14">
      <c r="A65" s="24">
        <f t="shared" si="4"/>
        <v>3.389769085059894</v>
      </c>
      <c r="B65" s="25">
        <f t="shared" si="12"/>
        <v>0.14000000000000004</v>
      </c>
      <c r="C65" s="17">
        <f t="shared" si="8"/>
        <v>0.22599694107489915</v>
      </c>
      <c r="D65" s="17">
        <f t="shared" si="13"/>
        <v>3.2713492043591117</v>
      </c>
      <c r="E65" s="25">
        <f t="shared" si="5"/>
        <v>23.683976140156449</v>
      </c>
      <c r="F65" s="2">
        <f t="shared" si="14"/>
        <v>51.64190760629004</v>
      </c>
      <c r="G65" s="24">
        <f t="shared" si="15"/>
        <v>0.7448840000000001</v>
      </c>
      <c r="H65" s="2">
        <f t="shared" si="9"/>
        <v>56.266544065230065</v>
      </c>
      <c r="I65" s="24">
        <f t="shared" si="16"/>
        <v>3.5062991847357829</v>
      </c>
      <c r="J65" s="5">
        <f t="shared" si="10"/>
        <v>30.727499999999999</v>
      </c>
      <c r="K65" s="16">
        <f t="shared" si="6"/>
        <v>226.34170009609272</v>
      </c>
      <c r="L65" s="58" t="b">
        <f t="shared" si="17"/>
        <v>1</v>
      </c>
      <c r="M65" s="66">
        <f t="shared" si="7"/>
        <v>2.2363326756677964</v>
      </c>
      <c r="N65" s="65">
        <f t="shared" si="11"/>
        <v>0.14000000000000004</v>
      </c>
    </row>
    <row r="66" spans="1:14">
      <c r="A66" s="24">
        <f t="shared" si="4"/>
        <v>3.5081889657606764</v>
      </c>
      <c r="B66" s="25">
        <f t="shared" si="12"/>
        <v>0.14500000000000005</v>
      </c>
      <c r="C66" s="17">
        <f t="shared" si="8"/>
        <v>0.24264973679844667</v>
      </c>
      <c r="D66" s="17">
        <f t="shared" si="13"/>
        <v>3.389769085059894</v>
      </c>
      <c r="E66" s="25">
        <f t="shared" si="5"/>
        <v>23.683976140156449</v>
      </c>
      <c r="F66" s="2">
        <f t="shared" si="14"/>
        <v>51.64190760629004</v>
      </c>
      <c r="G66" s="24">
        <f t="shared" si="15"/>
        <v>0.7448840000000001</v>
      </c>
      <c r="H66" s="2">
        <f t="shared" si="9"/>
        <v>56.266544065230065</v>
      </c>
      <c r="I66" s="24">
        <f t="shared" si="16"/>
        <v>3.5062991847357829</v>
      </c>
      <c r="J66" s="5">
        <f t="shared" si="10"/>
        <v>30.727499999999999</v>
      </c>
      <c r="K66" s="16">
        <f t="shared" si="6"/>
        <v>222.37573953688468</v>
      </c>
      <c r="L66" s="58" t="b">
        <f t="shared" si="17"/>
        <v>1</v>
      </c>
      <c r="M66" s="66">
        <f t="shared" si="7"/>
        <v>2.117912794967014</v>
      </c>
      <c r="N66" s="65">
        <f t="shared" si="11"/>
        <v>0.14500000000000005</v>
      </c>
    </row>
    <row r="67" spans="1:14">
      <c r="A67" s="24">
        <f t="shared" si="4"/>
        <v>3.6266088464614588</v>
      </c>
      <c r="B67" s="25">
        <f t="shared" si="12"/>
        <v>0.15000000000000005</v>
      </c>
      <c r="C67" s="17">
        <f t="shared" si="8"/>
        <v>0.25989463192549811</v>
      </c>
      <c r="D67" s="17">
        <f t="shared" si="13"/>
        <v>3.5081889657606764</v>
      </c>
      <c r="E67" s="25">
        <f t="shared" si="5"/>
        <v>23.683976140156449</v>
      </c>
      <c r="F67" s="2">
        <f t="shared" si="14"/>
        <v>51.64190760629004</v>
      </c>
      <c r="G67" s="24">
        <f t="shared" si="15"/>
        <v>0.7448840000000001</v>
      </c>
      <c r="H67" s="2">
        <f t="shared" si="9"/>
        <v>56.266544065230065</v>
      </c>
      <c r="I67" s="24">
        <f t="shared" si="16"/>
        <v>3.5062991847357829</v>
      </c>
      <c r="J67" s="5">
        <f t="shared" si="10"/>
        <v>30.727499999999999</v>
      </c>
      <c r="K67" s="16">
        <f t="shared" si="6"/>
        <v>218.40977897767652</v>
      </c>
      <c r="L67" s="58" t="b">
        <f t="shared" si="17"/>
        <v>1</v>
      </c>
      <c r="M67" s="66">
        <f t="shared" si="7"/>
        <v>1.9994929142662317</v>
      </c>
      <c r="N67" s="65">
        <f t="shared" si="11"/>
        <v>0.15000000000000005</v>
      </c>
    </row>
    <row r="68" spans="1:14">
      <c r="A68" s="24">
        <f t="shared" si="4"/>
        <v>3.7450287271622411</v>
      </c>
      <c r="B68" s="25">
        <f t="shared" si="12"/>
        <v>0.15500000000000005</v>
      </c>
      <c r="C68" s="17">
        <f t="shared" si="8"/>
        <v>0.27773162645605343</v>
      </c>
      <c r="D68" s="17">
        <f t="shared" si="13"/>
        <v>3.6266088464614588</v>
      </c>
      <c r="E68" s="25">
        <f t="shared" si="5"/>
        <v>23.683976140156449</v>
      </c>
      <c r="F68" s="2">
        <f t="shared" si="14"/>
        <v>51.64190760629004</v>
      </c>
      <c r="G68" s="24">
        <f t="shared" si="15"/>
        <v>0.7448840000000001</v>
      </c>
      <c r="H68" s="2">
        <f t="shared" si="9"/>
        <v>56.266544065230065</v>
      </c>
      <c r="I68" s="24">
        <f t="shared" si="16"/>
        <v>3.5062991847357829</v>
      </c>
      <c r="J68" s="5">
        <f t="shared" si="10"/>
        <v>30.727499999999999</v>
      </c>
      <c r="K68" s="16">
        <f t="shared" si="6"/>
        <v>214.44381841846837</v>
      </c>
      <c r="L68" s="58" t="b">
        <f t="shared" si="17"/>
        <v>1</v>
      </c>
      <c r="M68" s="66">
        <f t="shared" si="7"/>
        <v>1.8810730335654493</v>
      </c>
      <c r="N68" s="65">
        <f t="shared" si="11"/>
        <v>0.15500000000000005</v>
      </c>
    </row>
    <row r="69" spans="1:14">
      <c r="A69" s="24">
        <f t="shared" si="4"/>
        <v>3.8634486078630235</v>
      </c>
      <c r="B69" s="25">
        <f t="shared" si="12"/>
        <v>0.16000000000000006</v>
      </c>
      <c r="C69" s="17">
        <f t="shared" si="8"/>
        <v>0.29616072039011265</v>
      </c>
      <c r="D69" s="17">
        <f t="shared" si="13"/>
        <v>3.7450287271622411</v>
      </c>
      <c r="E69" s="25">
        <f t="shared" si="5"/>
        <v>23.683976140156449</v>
      </c>
      <c r="F69" s="2">
        <f t="shared" si="14"/>
        <v>51.64190760629004</v>
      </c>
      <c r="G69" s="24">
        <f t="shared" si="15"/>
        <v>0.7448840000000001</v>
      </c>
      <c r="H69" s="2">
        <f t="shared" si="9"/>
        <v>56.266544065230065</v>
      </c>
      <c r="I69" s="24">
        <f t="shared" si="16"/>
        <v>3.5062991847357829</v>
      </c>
      <c r="J69" s="5">
        <f t="shared" si="10"/>
        <v>30.727499999999999</v>
      </c>
      <c r="K69" s="16">
        <f t="shared" si="6"/>
        <v>210.47785785926021</v>
      </c>
      <c r="L69" s="58" t="b">
        <f t="shared" si="17"/>
        <v>1</v>
      </c>
      <c r="M69" s="66">
        <f t="shared" si="7"/>
        <v>1.7626531528646669</v>
      </c>
      <c r="N69" s="65">
        <f t="shared" si="11"/>
        <v>0.16000000000000006</v>
      </c>
    </row>
    <row r="70" spans="1:14">
      <c r="A70" s="24">
        <f t="shared" si="4"/>
        <v>3.9818684885638058</v>
      </c>
      <c r="B70" s="25">
        <f t="shared" si="12"/>
        <v>0.16500000000000006</v>
      </c>
      <c r="C70" s="17">
        <f t="shared" si="8"/>
        <v>0.31518191372767579</v>
      </c>
      <c r="D70" s="17">
        <f t="shared" si="13"/>
        <v>3.8634486078630235</v>
      </c>
      <c r="E70" s="25">
        <f t="shared" si="5"/>
        <v>23.683976140156449</v>
      </c>
      <c r="F70" s="2">
        <f t="shared" si="14"/>
        <v>51.64190760629004</v>
      </c>
      <c r="G70" s="24">
        <f t="shared" si="15"/>
        <v>0.7448840000000001</v>
      </c>
      <c r="H70" s="2">
        <f t="shared" ref="H70:H101" si="18">MIN(($I$21-$I$20)*G70/$C$21+$I$20,$I$21)</f>
        <v>56.266544065230065</v>
      </c>
      <c r="I70" s="24">
        <f t="shared" si="16"/>
        <v>3.5062991847357829</v>
      </c>
      <c r="J70" s="5">
        <f t="shared" si="10"/>
        <v>30.727499999999999</v>
      </c>
      <c r="K70" s="16">
        <f t="shared" si="6"/>
        <v>206.51189730005206</v>
      </c>
      <c r="L70" s="58" t="b">
        <f t="shared" si="17"/>
        <v>1</v>
      </c>
      <c r="M70" s="66">
        <f t="shared" si="7"/>
        <v>1.6442332721638846</v>
      </c>
      <c r="N70" s="65">
        <f t="shared" si="11"/>
        <v>0.16500000000000006</v>
      </c>
    </row>
    <row r="71" spans="1:14">
      <c r="A71" s="24">
        <f t="shared" si="4"/>
        <v>4.1002883692645877</v>
      </c>
      <c r="B71" s="25">
        <f t="shared" si="12"/>
        <v>0.17000000000000007</v>
      </c>
      <c r="C71" s="17">
        <f t="shared" si="8"/>
        <v>0.33479520646874283</v>
      </c>
      <c r="D71" s="17">
        <f t="shared" si="13"/>
        <v>3.9818684885638058</v>
      </c>
      <c r="E71" s="25">
        <f t="shared" si="5"/>
        <v>23.683976140156449</v>
      </c>
      <c r="F71" s="2">
        <f t="shared" si="14"/>
        <v>51.64190760629004</v>
      </c>
      <c r="G71" s="24">
        <f t="shared" si="15"/>
        <v>0.7448840000000001</v>
      </c>
      <c r="H71" s="2">
        <f t="shared" si="18"/>
        <v>56.266544065230065</v>
      </c>
      <c r="I71" s="24">
        <f t="shared" si="16"/>
        <v>3.5062991847357829</v>
      </c>
      <c r="J71" s="5">
        <f t="shared" si="10"/>
        <v>30.727499999999999</v>
      </c>
      <c r="K71" s="16">
        <f t="shared" si="6"/>
        <v>202.54593674084393</v>
      </c>
      <c r="L71" s="58" t="b">
        <f t="shared" si="17"/>
        <v>1</v>
      </c>
      <c r="M71" s="66">
        <f t="shared" si="7"/>
        <v>1.5258133914631022</v>
      </c>
      <c r="N71" s="65">
        <f t="shared" si="11"/>
        <v>0.17000000000000007</v>
      </c>
    </row>
    <row r="72" spans="1:14">
      <c r="A72" s="24">
        <f t="shared" si="4"/>
        <v>4.2187082499653696</v>
      </c>
      <c r="B72" s="25">
        <f t="shared" si="12"/>
        <v>0.17500000000000007</v>
      </c>
      <c r="C72" s="17">
        <f t="shared" si="8"/>
        <v>0.35500059861331384</v>
      </c>
      <c r="D72" s="17">
        <f t="shared" si="13"/>
        <v>4.1002883692645877</v>
      </c>
      <c r="E72" s="25">
        <f t="shared" si="5"/>
        <v>23.683976140156449</v>
      </c>
      <c r="F72" s="2">
        <f t="shared" si="14"/>
        <v>51.64190760629004</v>
      </c>
      <c r="G72" s="24">
        <f t="shared" si="15"/>
        <v>0.7448840000000001</v>
      </c>
      <c r="H72" s="2">
        <f t="shared" si="18"/>
        <v>56.266544065230065</v>
      </c>
      <c r="I72" s="24">
        <f t="shared" si="16"/>
        <v>3.5062991847357829</v>
      </c>
      <c r="J72" s="5">
        <f t="shared" si="10"/>
        <v>30.727499999999999</v>
      </c>
      <c r="K72" s="16">
        <f t="shared" si="6"/>
        <v>198.57997618163583</v>
      </c>
      <c r="L72" s="58" t="b">
        <f t="shared" si="17"/>
        <v>1</v>
      </c>
      <c r="M72" s="66">
        <f t="shared" si="7"/>
        <v>1.4073935107623203</v>
      </c>
      <c r="N72" s="65">
        <f t="shared" si="11"/>
        <v>0.17500000000000007</v>
      </c>
    </row>
    <row r="73" spans="1:14">
      <c r="A73" s="24">
        <f t="shared" si="4"/>
        <v>4.3371281306661515</v>
      </c>
      <c r="B73" s="25">
        <f t="shared" si="12"/>
        <v>0.18000000000000008</v>
      </c>
      <c r="C73" s="17">
        <f t="shared" si="8"/>
        <v>0.37579809016138876</v>
      </c>
      <c r="D73" s="17">
        <f t="shared" si="13"/>
        <v>4.2187082499653696</v>
      </c>
      <c r="E73" s="25">
        <f t="shared" si="5"/>
        <v>23.683976140156449</v>
      </c>
      <c r="F73" s="2">
        <f t="shared" si="14"/>
        <v>51.64190760629004</v>
      </c>
      <c r="G73" s="24">
        <f t="shared" si="15"/>
        <v>0.7448840000000001</v>
      </c>
      <c r="H73" s="2">
        <f t="shared" si="18"/>
        <v>56.266544065230065</v>
      </c>
      <c r="I73" s="24">
        <f t="shared" si="16"/>
        <v>3.5062991847357829</v>
      </c>
      <c r="J73" s="5">
        <f t="shared" si="10"/>
        <v>30.727499999999999</v>
      </c>
      <c r="K73" s="16">
        <f t="shared" si="6"/>
        <v>194.61401562242767</v>
      </c>
      <c r="L73" s="58" t="b">
        <f t="shared" si="17"/>
        <v>1</v>
      </c>
      <c r="M73" s="66">
        <f t="shared" si="7"/>
        <v>1.2889736300615384</v>
      </c>
      <c r="N73" s="65">
        <f t="shared" si="11"/>
        <v>0.18000000000000008</v>
      </c>
    </row>
    <row r="74" spans="1:14">
      <c r="A74" s="24">
        <f t="shared" si="4"/>
        <v>4.4555480113669335</v>
      </c>
      <c r="B74" s="25">
        <f t="shared" si="12"/>
        <v>0.18500000000000008</v>
      </c>
      <c r="C74" s="17">
        <f t="shared" si="8"/>
        <v>0.39718768111296759</v>
      </c>
      <c r="D74" s="17">
        <f t="shared" si="13"/>
        <v>4.3371281306661515</v>
      </c>
      <c r="E74" s="25">
        <f t="shared" si="5"/>
        <v>23.683976140156449</v>
      </c>
      <c r="F74" s="2">
        <f t="shared" si="14"/>
        <v>51.64190760629004</v>
      </c>
      <c r="G74" s="24">
        <f t="shared" si="15"/>
        <v>0.7448840000000001</v>
      </c>
      <c r="H74" s="2">
        <f t="shared" si="18"/>
        <v>56.266544065230065</v>
      </c>
      <c r="I74" s="24">
        <f t="shared" si="16"/>
        <v>3.5062991847357829</v>
      </c>
      <c r="J74" s="5">
        <f t="shared" si="10"/>
        <v>30.727499999999999</v>
      </c>
      <c r="K74" s="16">
        <f t="shared" si="6"/>
        <v>190.64805506321957</v>
      </c>
      <c r="L74" s="58" t="b">
        <f t="shared" si="17"/>
        <v>1</v>
      </c>
      <c r="M74" s="66">
        <f t="shared" si="7"/>
        <v>1.1705537493607565</v>
      </c>
      <c r="N74" s="65">
        <f t="shared" si="11"/>
        <v>0.18500000000000008</v>
      </c>
    </row>
    <row r="75" spans="1:14">
      <c r="A75" s="24">
        <f t="shared" si="4"/>
        <v>4.5739678920677154</v>
      </c>
      <c r="B75" s="25">
        <f t="shared" si="12"/>
        <v>0.19000000000000009</v>
      </c>
      <c r="C75" s="17">
        <f t="shared" si="8"/>
        <v>0.41916937146805033</v>
      </c>
      <c r="D75" s="17">
        <f t="shared" si="13"/>
        <v>4.4555480113669335</v>
      </c>
      <c r="E75" s="25">
        <f t="shared" si="5"/>
        <v>23.683976140156449</v>
      </c>
      <c r="F75" s="2">
        <f t="shared" si="14"/>
        <v>51.64190760629004</v>
      </c>
      <c r="G75" s="24">
        <f t="shared" si="15"/>
        <v>0.7448840000000001</v>
      </c>
      <c r="H75" s="2">
        <f t="shared" si="18"/>
        <v>56.266544065230065</v>
      </c>
      <c r="I75" s="24">
        <f t="shared" si="16"/>
        <v>3.5062991847357829</v>
      </c>
      <c r="J75" s="5">
        <f t="shared" si="10"/>
        <v>30.727499999999999</v>
      </c>
      <c r="K75" s="16">
        <f t="shared" si="6"/>
        <v>186.68209450401147</v>
      </c>
      <c r="L75" s="58" t="b">
        <f t="shared" si="17"/>
        <v>1</v>
      </c>
      <c r="M75" s="66">
        <f t="shared" si="7"/>
        <v>1.0521338686599746</v>
      </c>
      <c r="N75" s="65">
        <f t="shared" si="11"/>
        <v>0.19000000000000009</v>
      </c>
    </row>
    <row r="76" spans="1:14">
      <c r="A76" s="24">
        <f t="shared" si="4"/>
        <v>4.6923877727684973</v>
      </c>
      <c r="B76" s="25">
        <f t="shared" si="12"/>
        <v>0.19500000000000009</v>
      </c>
      <c r="C76" s="17">
        <f t="shared" si="8"/>
        <v>0.44174316122663698</v>
      </c>
      <c r="D76" s="17">
        <f t="shared" si="13"/>
        <v>4.5739678920677154</v>
      </c>
      <c r="E76" s="25">
        <f t="shared" si="5"/>
        <v>23.683976140156449</v>
      </c>
      <c r="F76" s="2">
        <f t="shared" si="14"/>
        <v>51.64190760629004</v>
      </c>
      <c r="G76" s="24">
        <f t="shared" si="15"/>
        <v>0.7448840000000001</v>
      </c>
      <c r="H76" s="2">
        <f t="shared" si="18"/>
        <v>56.266544065230065</v>
      </c>
      <c r="I76" s="24">
        <f t="shared" si="16"/>
        <v>3.5062991847357829</v>
      </c>
      <c r="J76" s="5">
        <f t="shared" si="10"/>
        <v>30.727499999999999</v>
      </c>
      <c r="K76" s="16">
        <f t="shared" si="6"/>
        <v>182.71613394480332</v>
      </c>
      <c r="L76" s="58" t="b">
        <f t="shared" si="17"/>
        <v>1</v>
      </c>
      <c r="M76" s="66">
        <f t="shared" si="7"/>
        <v>0.93371398795919269</v>
      </c>
      <c r="N76" s="65">
        <f t="shared" si="11"/>
        <v>0.19500000000000009</v>
      </c>
    </row>
    <row r="77" spans="1:14">
      <c r="A77" s="24">
        <f t="shared" si="4"/>
        <v>4.8108076534692792</v>
      </c>
      <c r="B77" s="25">
        <f t="shared" si="12"/>
        <v>0.20000000000000009</v>
      </c>
      <c r="C77" s="17">
        <f t="shared" si="8"/>
        <v>0.46490905038872754</v>
      </c>
      <c r="D77" s="17">
        <f t="shared" si="13"/>
        <v>4.6923877727684973</v>
      </c>
      <c r="E77" s="25">
        <f t="shared" si="5"/>
        <v>23.683976140156449</v>
      </c>
      <c r="F77" s="2">
        <f t="shared" si="14"/>
        <v>51.64190760629004</v>
      </c>
      <c r="G77" s="24">
        <f t="shared" si="15"/>
        <v>0.7448840000000001</v>
      </c>
      <c r="H77" s="2">
        <f t="shared" si="18"/>
        <v>56.266544065230065</v>
      </c>
      <c r="I77" s="24">
        <f t="shared" si="16"/>
        <v>3.5062991847357829</v>
      </c>
      <c r="J77" s="5">
        <f t="shared" si="10"/>
        <v>30.727499999999999</v>
      </c>
      <c r="K77" s="16">
        <f t="shared" si="6"/>
        <v>178.75017338559525</v>
      </c>
      <c r="L77" s="58" t="b">
        <f t="shared" si="17"/>
        <v>1</v>
      </c>
      <c r="M77" s="66">
        <f t="shared" si="7"/>
        <v>0.81529410725841078</v>
      </c>
      <c r="N77" s="65">
        <f t="shared" si="11"/>
        <v>0.20000000000000009</v>
      </c>
    </row>
    <row r="78" spans="1:14">
      <c r="A78" s="24">
        <f t="shared" si="4"/>
        <v>4.9292275341700611</v>
      </c>
      <c r="B78" s="25">
        <f t="shared" si="12"/>
        <v>0.2050000000000001</v>
      </c>
      <c r="C78" s="17">
        <f t="shared" si="8"/>
        <v>0.48866703895432201</v>
      </c>
      <c r="D78" s="17">
        <f t="shared" si="13"/>
        <v>4.8108076534692792</v>
      </c>
      <c r="E78" s="25">
        <f t="shared" si="5"/>
        <v>23.683976140156449</v>
      </c>
      <c r="F78" s="2">
        <f t="shared" si="14"/>
        <v>51.64190760629004</v>
      </c>
      <c r="G78" s="24">
        <f t="shared" si="15"/>
        <v>0.7448840000000001</v>
      </c>
      <c r="H78" s="2">
        <f t="shared" si="18"/>
        <v>56.266544065230065</v>
      </c>
      <c r="I78" s="24">
        <f t="shared" si="16"/>
        <v>3.5062991847357829</v>
      </c>
      <c r="J78" s="5">
        <f t="shared" si="10"/>
        <v>30.727499999999999</v>
      </c>
      <c r="K78" s="16">
        <f t="shared" si="6"/>
        <v>174.78421282638706</v>
      </c>
      <c r="L78" s="58" t="b">
        <f t="shared" si="17"/>
        <v>1</v>
      </c>
      <c r="M78" s="66">
        <f t="shared" si="7"/>
        <v>0.69687422655762887</v>
      </c>
      <c r="N78" s="65">
        <f t="shared" si="11"/>
        <v>0.2050000000000001</v>
      </c>
    </row>
    <row r="79" spans="1:14">
      <c r="A79" s="24">
        <f t="shared" si="4"/>
        <v>5.047647414870843</v>
      </c>
      <c r="B79" s="25">
        <f t="shared" si="12"/>
        <v>0.2100000000000001</v>
      </c>
      <c r="C79" s="17">
        <f t="shared" si="8"/>
        <v>0.51301712692342039</v>
      </c>
      <c r="D79" s="17">
        <f t="shared" si="13"/>
        <v>4.9292275341700611</v>
      </c>
      <c r="E79" s="25">
        <f t="shared" si="5"/>
        <v>23.683976140156449</v>
      </c>
      <c r="F79" s="2">
        <f t="shared" si="14"/>
        <v>51.64190760629004</v>
      </c>
      <c r="G79" s="24">
        <f t="shared" si="15"/>
        <v>0.7448840000000001</v>
      </c>
      <c r="H79" s="2">
        <f t="shared" si="18"/>
        <v>56.266544065230065</v>
      </c>
      <c r="I79" s="24">
        <f t="shared" si="16"/>
        <v>3.5062991847357829</v>
      </c>
      <c r="J79" s="5">
        <f t="shared" si="10"/>
        <v>30.727499999999999</v>
      </c>
      <c r="K79" s="16">
        <f t="shared" si="6"/>
        <v>170.81825226717896</v>
      </c>
      <c r="L79" s="58" t="b">
        <f t="shared" si="17"/>
        <v>1</v>
      </c>
      <c r="M79" s="66">
        <f t="shared" si="7"/>
        <v>0.57845434585684696</v>
      </c>
      <c r="N79" s="65">
        <f t="shared" si="11"/>
        <v>0.2100000000000001</v>
      </c>
    </row>
    <row r="80" spans="1:14">
      <c r="A80" s="24">
        <f t="shared" si="4"/>
        <v>5.1660672955716249</v>
      </c>
      <c r="B80" s="25">
        <f t="shared" si="12"/>
        <v>0.21500000000000011</v>
      </c>
      <c r="C80" s="17">
        <f t="shared" si="8"/>
        <v>0.53795931429602262</v>
      </c>
      <c r="D80" s="17">
        <f t="shared" si="13"/>
        <v>5.047647414870843</v>
      </c>
      <c r="E80" s="25">
        <f t="shared" si="5"/>
        <v>23.683976140156449</v>
      </c>
      <c r="F80" s="2">
        <f t="shared" si="14"/>
        <v>51.64190760629004</v>
      </c>
      <c r="G80" s="24">
        <f t="shared" si="15"/>
        <v>0.7448840000000001</v>
      </c>
      <c r="H80" s="2">
        <f t="shared" si="18"/>
        <v>56.266544065230065</v>
      </c>
      <c r="I80" s="24">
        <f t="shared" si="16"/>
        <v>3.5062991847357829</v>
      </c>
      <c r="J80" s="5">
        <f t="shared" si="10"/>
        <v>30.727499999999999</v>
      </c>
      <c r="K80" s="16">
        <f t="shared" si="6"/>
        <v>166.85229170797083</v>
      </c>
      <c r="L80" s="58" t="b">
        <f t="shared" si="17"/>
        <v>1</v>
      </c>
      <c r="M80" s="66">
        <f t="shared" si="7"/>
        <v>0.46003446515606505</v>
      </c>
      <c r="N80" s="65">
        <f t="shared" si="11"/>
        <v>0.21500000000000011</v>
      </c>
    </row>
    <row r="81" spans="1:14">
      <c r="A81" s="24">
        <f t="shared" si="4"/>
        <v>5.2844871762724068</v>
      </c>
      <c r="B81" s="25">
        <f t="shared" si="12"/>
        <v>0.22000000000000011</v>
      </c>
      <c r="C81" s="17">
        <f t="shared" si="8"/>
        <v>0.56349360107212876</v>
      </c>
      <c r="D81" s="17">
        <f t="shared" si="13"/>
        <v>5.1660672955716249</v>
      </c>
      <c r="E81" s="25">
        <f t="shared" si="5"/>
        <v>23.683976140156449</v>
      </c>
      <c r="F81" s="2">
        <f t="shared" si="14"/>
        <v>51.64190760629004</v>
      </c>
      <c r="G81" s="24">
        <f t="shared" si="15"/>
        <v>0.7448840000000001</v>
      </c>
      <c r="H81" s="2">
        <f t="shared" si="18"/>
        <v>56.266544065230065</v>
      </c>
      <c r="I81" s="24">
        <f t="shared" si="16"/>
        <v>3.5062991847357829</v>
      </c>
      <c r="J81" s="5">
        <f t="shared" si="10"/>
        <v>30.727499999999999</v>
      </c>
      <c r="K81" s="16">
        <f t="shared" si="6"/>
        <v>162.88633114876268</v>
      </c>
      <c r="L81" s="58" t="b">
        <f t="shared" si="17"/>
        <v>1</v>
      </c>
      <c r="M81" s="66">
        <f t="shared" si="7"/>
        <v>0.34161458445528314</v>
      </c>
      <c r="N81" s="65">
        <f t="shared" si="11"/>
        <v>0.22000000000000011</v>
      </c>
    </row>
    <row r="82" spans="1:14">
      <c r="A82" s="24">
        <f t="shared" si="4"/>
        <v>5.4029070569731887</v>
      </c>
      <c r="B82" s="25">
        <f t="shared" si="12"/>
        <v>0.22500000000000012</v>
      </c>
      <c r="C82" s="17">
        <f t="shared" si="8"/>
        <v>0.58961998725173881</v>
      </c>
      <c r="D82" s="17">
        <f t="shared" si="13"/>
        <v>5.2844871762724068</v>
      </c>
      <c r="E82" s="25">
        <f t="shared" si="5"/>
        <v>23.683976140156449</v>
      </c>
      <c r="F82" s="2">
        <f t="shared" si="14"/>
        <v>51.64190760629004</v>
      </c>
      <c r="G82" s="24">
        <f t="shared" si="15"/>
        <v>0.7448840000000001</v>
      </c>
      <c r="H82" s="2">
        <f t="shared" si="18"/>
        <v>56.266544065230065</v>
      </c>
      <c r="I82" s="24">
        <f t="shared" si="16"/>
        <v>3.5062991847357829</v>
      </c>
      <c r="J82" s="5">
        <f t="shared" si="10"/>
        <v>30.727499999999999</v>
      </c>
      <c r="K82" s="16">
        <f t="shared" si="6"/>
        <v>158.92037058955461</v>
      </c>
      <c r="L82" s="58" t="b">
        <f t="shared" si="17"/>
        <v>1</v>
      </c>
      <c r="M82" s="66">
        <f t="shared" si="7"/>
        <v>0.22319470375450123</v>
      </c>
      <c r="N82" s="65">
        <f t="shared" si="11"/>
        <v>0.22500000000000012</v>
      </c>
    </row>
    <row r="83" spans="1:14">
      <c r="A83" s="24">
        <f t="shared" si="4"/>
        <v>5.5213269376739706</v>
      </c>
      <c r="B83" s="25">
        <f t="shared" si="12"/>
        <v>0.23000000000000012</v>
      </c>
      <c r="C83" s="17">
        <f t="shared" si="8"/>
        <v>0.61633847283485277</v>
      </c>
      <c r="D83" s="17">
        <f t="shared" si="13"/>
        <v>5.4029070569731887</v>
      </c>
      <c r="E83" s="25">
        <f t="shared" si="5"/>
        <v>23.683976140156449</v>
      </c>
      <c r="F83" s="2">
        <f t="shared" si="14"/>
        <v>51.64190760629004</v>
      </c>
      <c r="G83" s="24">
        <f t="shared" si="15"/>
        <v>0.7448840000000001</v>
      </c>
      <c r="H83" s="2">
        <f t="shared" si="18"/>
        <v>56.266544065230065</v>
      </c>
      <c r="I83" s="24">
        <f t="shared" si="16"/>
        <v>3.5062991847357829</v>
      </c>
      <c r="J83" s="5">
        <f t="shared" si="10"/>
        <v>30.727499999999999</v>
      </c>
      <c r="K83" s="16">
        <f t="shared" si="6"/>
        <v>154.95441003034648</v>
      </c>
      <c r="L83" s="58" t="b">
        <f t="shared" si="17"/>
        <v>1</v>
      </c>
      <c r="M83" s="66">
        <f t="shared" si="7"/>
        <v>0.10477482305371932</v>
      </c>
      <c r="N83" s="65">
        <f t="shared" si="11"/>
        <v>0.23000000000000012</v>
      </c>
    </row>
    <row r="84" spans="1:14">
      <c r="A84" s="24">
        <f t="shared" si="4"/>
        <v>5.6397468183747526</v>
      </c>
      <c r="B84" s="25">
        <f t="shared" si="12"/>
        <v>0.23500000000000013</v>
      </c>
      <c r="C84" s="17">
        <f t="shared" si="8"/>
        <v>0.64364905782147064</v>
      </c>
      <c r="D84" s="17">
        <f t="shared" si="13"/>
        <v>5.5213269376739706</v>
      </c>
      <c r="E84" s="25">
        <f t="shared" si="5"/>
        <v>23.683976140156449</v>
      </c>
      <c r="F84" s="2">
        <f t="shared" si="14"/>
        <v>51.64190760629004</v>
      </c>
      <c r="G84" s="24">
        <f t="shared" si="15"/>
        <v>0.7448840000000001</v>
      </c>
      <c r="H84" s="2">
        <f t="shared" si="18"/>
        <v>56.266544065230065</v>
      </c>
      <c r="I84" s="24">
        <f t="shared" si="16"/>
        <v>3.5062991847357829</v>
      </c>
      <c r="J84" s="5">
        <f t="shared" si="10"/>
        <v>30.727499999999999</v>
      </c>
      <c r="K84" s="16">
        <f t="shared" si="6"/>
        <v>150.98844947113832</v>
      </c>
      <c r="L84" s="58" t="b">
        <f t="shared" si="17"/>
        <v>1</v>
      </c>
      <c r="M84" s="66">
        <f t="shared" si="7"/>
        <v>-1.3645057647062586E-2</v>
      </c>
      <c r="N84" s="65">
        <f t="shared" si="11"/>
        <v>0.23500000000000013</v>
      </c>
    </row>
    <row r="85" spans="1:14">
      <c r="A85" s="24">
        <f t="shared" si="4"/>
        <v>5.7581666990755345</v>
      </c>
      <c r="B85" s="25">
        <f t="shared" si="12"/>
        <v>0.24000000000000013</v>
      </c>
      <c r="C85" s="17">
        <f t="shared" si="8"/>
        <v>0.67155174221159242</v>
      </c>
      <c r="D85" s="17">
        <f t="shared" si="13"/>
        <v>5.6397468183747526</v>
      </c>
      <c r="E85" s="25">
        <f t="shared" si="5"/>
        <v>23.683976140156449</v>
      </c>
      <c r="F85" s="2">
        <f t="shared" si="14"/>
        <v>51.64190760629004</v>
      </c>
      <c r="G85" s="24">
        <f t="shared" si="15"/>
        <v>0.7448840000000001</v>
      </c>
      <c r="H85" s="2">
        <f t="shared" si="18"/>
        <v>56.266544065230065</v>
      </c>
      <c r="I85" s="24">
        <f t="shared" si="16"/>
        <v>3.5062991847357829</v>
      </c>
      <c r="J85" s="5">
        <f t="shared" si="10"/>
        <v>30.727499999999999</v>
      </c>
      <c r="K85" s="16">
        <f t="shared" si="6"/>
        <v>147.0224889119302</v>
      </c>
      <c r="L85" s="58" t="b">
        <f t="shared" si="17"/>
        <v>1</v>
      </c>
      <c r="M85" s="66">
        <f t="shared" si="7"/>
        <v>-0.1320649383478445</v>
      </c>
      <c r="N85" s="65">
        <f t="shared" si="11"/>
        <v>0.24000000000000013</v>
      </c>
    </row>
    <row r="86" spans="1:14">
      <c r="A86" s="24">
        <f t="shared" si="4"/>
        <v>5.8765865797763164</v>
      </c>
      <c r="B86" s="25">
        <f t="shared" si="12"/>
        <v>0.24500000000000013</v>
      </c>
      <c r="C86" s="17">
        <f t="shared" si="8"/>
        <v>0.70004652600521811</v>
      </c>
      <c r="D86" s="17">
        <f t="shared" si="13"/>
        <v>5.7581666990755345</v>
      </c>
      <c r="E86" s="25">
        <f t="shared" si="5"/>
        <v>23.683976140156449</v>
      </c>
      <c r="F86" s="2">
        <f t="shared" si="14"/>
        <v>51.64190760629004</v>
      </c>
      <c r="G86" s="24">
        <f t="shared" si="15"/>
        <v>0.7448840000000001</v>
      </c>
      <c r="H86" s="2">
        <f t="shared" si="18"/>
        <v>56.266544065230065</v>
      </c>
      <c r="I86" s="24">
        <f t="shared" si="16"/>
        <v>3.5062991847357829</v>
      </c>
      <c r="J86" s="5">
        <f t="shared" si="10"/>
        <v>30.727499999999999</v>
      </c>
      <c r="K86" s="16">
        <f t="shared" si="6"/>
        <v>143.05652835272207</v>
      </c>
      <c r="L86" s="58" t="b">
        <f t="shared" si="17"/>
        <v>1</v>
      </c>
      <c r="M86" s="66">
        <f t="shared" si="7"/>
        <v>-0.25048481904862641</v>
      </c>
      <c r="N86" s="65">
        <f t="shared" si="11"/>
        <v>0.24500000000000013</v>
      </c>
    </row>
    <row r="87" spans="1:14">
      <c r="A87" s="24">
        <f t="shared" si="4"/>
        <v>5.9950064604770983</v>
      </c>
      <c r="B87" s="25">
        <f t="shared" si="12"/>
        <v>0.25000000000000011</v>
      </c>
      <c r="C87" s="17">
        <f t="shared" si="8"/>
        <v>0.7291334092023477</v>
      </c>
      <c r="D87" s="17">
        <f t="shared" si="13"/>
        <v>5.8765865797763164</v>
      </c>
      <c r="E87" s="25">
        <f t="shared" si="5"/>
        <v>23.683976140156449</v>
      </c>
      <c r="F87" s="2">
        <f t="shared" si="14"/>
        <v>51.64190760629004</v>
      </c>
      <c r="G87" s="24">
        <f t="shared" si="15"/>
        <v>0.7448840000000001</v>
      </c>
      <c r="H87" s="2">
        <f t="shared" si="18"/>
        <v>56.266544065230065</v>
      </c>
      <c r="I87" s="24">
        <f t="shared" si="16"/>
        <v>3.5062991847357829</v>
      </c>
      <c r="J87" s="5">
        <f t="shared" si="10"/>
        <v>30.727499999999999</v>
      </c>
      <c r="K87" s="16">
        <f t="shared" si="6"/>
        <v>139.09056779351391</v>
      </c>
      <c r="L87" s="58" t="b">
        <f t="shared" si="17"/>
        <v>1</v>
      </c>
      <c r="M87" s="66">
        <f t="shared" si="7"/>
        <v>-0.36890469974940832</v>
      </c>
      <c r="N87" s="65">
        <f t="shared" si="11"/>
        <v>0.25000000000000011</v>
      </c>
    </row>
    <row r="88" spans="1:14">
      <c r="A88" s="24">
        <f t="shared" si="4"/>
        <v>6.1134263411778802</v>
      </c>
      <c r="B88" s="25">
        <f t="shared" si="12"/>
        <v>0.25500000000000012</v>
      </c>
      <c r="C88" s="17">
        <f t="shared" si="8"/>
        <v>0.75881239180298121</v>
      </c>
      <c r="D88" s="17">
        <f t="shared" si="13"/>
        <v>5.9950064604770983</v>
      </c>
      <c r="E88" s="25">
        <f t="shared" si="5"/>
        <v>23.683976140156449</v>
      </c>
      <c r="F88" s="2">
        <f t="shared" si="14"/>
        <v>51.64190760629004</v>
      </c>
      <c r="G88" s="24">
        <f t="shared" si="15"/>
        <v>0.7448840000000001</v>
      </c>
      <c r="H88" s="2">
        <f t="shared" si="18"/>
        <v>56.266544065230065</v>
      </c>
      <c r="I88" s="24">
        <f t="shared" si="16"/>
        <v>3.5062991847357829</v>
      </c>
      <c r="J88" s="5">
        <f t="shared" si="10"/>
        <v>30.727499999999999</v>
      </c>
      <c r="K88" s="16">
        <f t="shared" si="6"/>
        <v>135.12460723430581</v>
      </c>
      <c r="L88" s="58" t="b">
        <f t="shared" si="17"/>
        <v>1</v>
      </c>
      <c r="M88" s="66">
        <f t="shared" si="7"/>
        <v>-0.48732458045019023</v>
      </c>
      <c r="N88" s="65">
        <f t="shared" si="11"/>
        <v>0.25500000000000012</v>
      </c>
    </row>
    <row r="89" spans="1:14">
      <c r="A89" s="24">
        <f t="shared" si="4"/>
        <v>6.2318462218786621</v>
      </c>
      <c r="B89" s="25">
        <f t="shared" si="12"/>
        <v>0.26000000000000012</v>
      </c>
      <c r="C89" s="17">
        <f t="shared" si="8"/>
        <v>0.78908347380711863</v>
      </c>
      <c r="D89" s="17">
        <f t="shared" si="13"/>
        <v>6.1134263411778802</v>
      </c>
      <c r="E89" s="25">
        <f t="shared" si="5"/>
        <v>23.683976140156449</v>
      </c>
      <c r="F89" s="2">
        <f t="shared" si="14"/>
        <v>51.64190760629004</v>
      </c>
      <c r="G89" s="24">
        <f t="shared" si="15"/>
        <v>0.7448840000000001</v>
      </c>
      <c r="H89" s="2">
        <f t="shared" si="18"/>
        <v>56.266544065230065</v>
      </c>
      <c r="I89" s="24">
        <f t="shared" si="16"/>
        <v>3.5062991847357829</v>
      </c>
      <c r="J89" s="5">
        <f t="shared" si="10"/>
        <v>30.727499999999999</v>
      </c>
      <c r="K89" s="16">
        <f t="shared" si="6"/>
        <v>131.15864667509769</v>
      </c>
      <c r="L89" s="58" t="b">
        <f t="shared" si="17"/>
        <v>1</v>
      </c>
      <c r="M89" s="66">
        <f t="shared" si="7"/>
        <v>-0.60574446115097214</v>
      </c>
      <c r="N89" s="65">
        <f t="shared" si="11"/>
        <v>0.26000000000000012</v>
      </c>
    </row>
    <row r="90" spans="1:14">
      <c r="A90" s="24">
        <f t="shared" si="4"/>
        <v>6.350266102579444</v>
      </c>
      <c r="B90" s="25">
        <f t="shared" si="12"/>
        <v>0.26500000000000012</v>
      </c>
      <c r="C90" s="17">
        <f t="shared" si="8"/>
        <v>0.81994665521475996</v>
      </c>
      <c r="D90" s="17">
        <f t="shared" si="13"/>
        <v>6.2318462218786621</v>
      </c>
      <c r="E90" s="25">
        <f t="shared" si="5"/>
        <v>23.683976140156449</v>
      </c>
      <c r="F90" s="2">
        <f t="shared" si="14"/>
        <v>51.64190760629004</v>
      </c>
      <c r="G90" s="24">
        <f t="shared" si="15"/>
        <v>0.7448840000000001</v>
      </c>
      <c r="H90" s="2">
        <f t="shared" si="18"/>
        <v>56.266544065230065</v>
      </c>
      <c r="I90" s="24">
        <f t="shared" si="16"/>
        <v>3.5062991847357829</v>
      </c>
      <c r="J90" s="5">
        <f t="shared" si="10"/>
        <v>30.727499999999999</v>
      </c>
      <c r="K90" s="16">
        <f t="shared" si="6"/>
        <v>127.19268611588959</v>
      </c>
      <c r="L90" s="58" t="b">
        <f t="shared" si="17"/>
        <v>1</v>
      </c>
      <c r="M90" s="66">
        <f t="shared" si="7"/>
        <v>-0.72416434185175405</v>
      </c>
      <c r="N90" s="65">
        <f t="shared" si="11"/>
        <v>0.26500000000000012</v>
      </c>
    </row>
    <row r="91" spans="1:14">
      <c r="A91" s="24">
        <f t="shared" si="4"/>
        <v>6.4686859832802259</v>
      </c>
      <c r="B91" s="25">
        <f t="shared" si="12"/>
        <v>0.27000000000000013</v>
      </c>
      <c r="C91" s="17">
        <f t="shared" si="8"/>
        <v>0.85140193602590519</v>
      </c>
      <c r="D91" s="17">
        <f t="shared" si="13"/>
        <v>6.350266102579444</v>
      </c>
      <c r="E91" s="25">
        <f t="shared" si="5"/>
        <v>23.683976140156449</v>
      </c>
      <c r="F91" s="2">
        <f t="shared" si="14"/>
        <v>51.64190760629004</v>
      </c>
      <c r="G91" s="24">
        <f t="shared" si="15"/>
        <v>0.7448840000000001</v>
      </c>
      <c r="H91" s="2">
        <f t="shared" si="18"/>
        <v>56.266544065230065</v>
      </c>
      <c r="I91" s="24">
        <f t="shared" si="16"/>
        <v>3.5062991847357829</v>
      </c>
      <c r="J91" s="5">
        <f t="shared" si="10"/>
        <v>30.727499999999999</v>
      </c>
      <c r="K91" s="16">
        <f t="shared" si="6"/>
        <v>123.22672555668143</v>
      </c>
      <c r="L91" s="58" t="b">
        <f t="shared" si="17"/>
        <v>1</v>
      </c>
      <c r="M91" s="66">
        <f t="shared" si="7"/>
        <v>-0.84258422255253596</v>
      </c>
      <c r="N91" s="65">
        <f t="shared" si="11"/>
        <v>0.27000000000000013</v>
      </c>
    </row>
    <row r="92" spans="1:14">
      <c r="A92" s="24">
        <f t="shared" si="4"/>
        <v>6.6115539680398356</v>
      </c>
      <c r="B92" s="25">
        <f t="shared" si="12"/>
        <v>0.27500000000000013</v>
      </c>
      <c r="C92" s="17">
        <f t="shared" si="8"/>
        <v>0.88344931624055434</v>
      </c>
      <c r="D92" s="17">
        <f t="shared" si="13"/>
        <v>6.4686859832802259</v>
      </c>
      <c r="E92" s="25">
        <f t="shared" si="5"/>
        <v>28.573596951921996</v>
      </c>
      <c r="F92" s="2">
        <f t="shared" si="14"/>
        <v>45.489457882555051</v>
      </c>
      <c r="G92" s="24">
        <f t="shared" si="15"/>
        <v>0.86922199641776099</v>
      </c>
      <c r="H92" s="2">
        <f t="shared" si="18"/>
        <v>65.408319643435149</v>
      </c>
      <c r="I92" s="24">
        <f t="shared" si="16"/>
        <v>3.5663734979923158</v>
      </c>
      <c r="J92" s="5">
        <f t="shared" si="10"/>
        <v>37.07127532743678</v>
      </c>
      <c r="K92" s="16">
        <f t="shared" si="6"/>
        <v>119.26076499747332</v>
      </c>
      <c r="L92" s="58" t="b">
        <f t="shared" si="17"/>
        <v>0</v>
      </c>
      <c r="M92" s="66">
        <f t="shared" si="7"/>
        <v>-0.86663959265522994</v>
      </c>
      <c r="N92" s="65">
        <f t="shared" si="11"/>
        <v>0.27500000000000013</v>
      </c>
    </row>
    <row r="93" spans="1:14">
      <c r="A93" s="24">
        <f t="shared" si="4"/>
        <v>6.7504296201291023</v>
      </c>
      <c r="B93" s="25">
        <f t="shared" si="12"/>
        <v>0.28000000000000014</v>
      </c>
      <c r="C93" s="17">
        <f t="shared" si="8"/>
        <v>0.91614991611885443</v>
      </c>
      <c r="D93" s="17">
        <f t="shared" si="13"/>
        <v>6.6115539680398356</v>
      </c>
      <c r="E93" s="25">
        <f t="shared" si="5"/>
        <v>27.775130417853251</v>
      </c>
      <c r="F93" s="2">
        <f t="shared" si="14"/>
        <v>46.494142171185835</v>
      </c>
      <c r="G93" s="24">
        <f t="shared" si="15"/>
        <v>0.84891781888034268</v>
      </c>
      <c r="H93" s="2">
        <f t="shared" si="18"/>
        <v>63.915483666543082</v>
      </c>
      <c r="I93" s="24">
        <f t="shared" si="16"/>
        <v>3.6451407462209691</v>
      </c>
      <c r="J93" s="5">
        <f t="shared" si="10"/>
        <v>36.035347902058298</v>
      </c>
      <c r="K93" s="16">
        <f t="shared" si="6"/>
        <v>114.47602117424788</v>
      </c>
      <c r="L93" s="58" t="b">
        <f t="shared" si="17"/>
        <v>0</v>
      </c>
      <c r="M93" s="66">
        <f t="shared" si="7"/>
        <v>-0.88578027322552888</v>
      </c>
      <c r="N93" s="65">
        <f t="shared" si="11"/>
        <v>0.28000000000000014</v>
      </c>
    </row>
    <row r="94" spans="1:14">
      <c r="A94" s="24">
        <f t="shared" si="4"/>
        <v>6.885424502122226</v>
      </c>
      <c r="B94" s="25">
        <f t="shared" si="12"/>
        <v>0.28500000000000014</v>
      </c>
      <c r="C94" s="17">
        <f t="shared" si="8"/>
        <v>0.94955487508927683</v>
      </c>
      <c r="D94" s="17">
        <f t="shared" si="13"/>
        <v>6.7504296201291023</v>
      </c>
      <c r="E94" s="25">
        <f t="shared" si="5"/>
        <v>26.998976398624695</v>
      </c>
      <c r="F94" s="2">
        <f t="shared" si="14"/>
        <v>47.470751353167415</v>
      </c>
      <c r="G94" s="24">
        <f t="shared" si="15"/>
        <v>0.82918102550154826</v>
      </c>
      <c r="H94" s="2">
        <f t="shared" si="18"/>
        <v>62.464363808570447</v>
      </c>
      <c r="I94" s="24">
        <f t="shared" si="16"/>
        <v>3.7217069060883254</v>
      </c>
      <c r="J94" s="5">
        <f t="shared" si="10"/>
        <v>35.028368648038175</v>
      </c>
      <c r="K94" s="16">
        <f t="shared" si="6"/>
        <v>109.82498322723276</v>
      </c>
      <c r="L94" s="58" t="b">
        <f t="shared" si="17"/>
        <v>0</v>
      </c>
      <c r="M94" s="66">
        <f t="shared" si="7"/>
        <v>-0.90438608263836162</v>
      </c>
      <c r="N94" s="65">
        <f t="shared" si="11"/>
        <v>0.28500000000000014</v>
      </c>
    </row>
    <row r="95" spans="1:14">
      <c r="A95" s="24">
        <f t="shared" si="4"/>
        <v>7.0166470590656385</v>
      </c>
      <c r="B95" s="25">
        <f t="shared" si="12"/>
        <v>0.29000000000000015</v>
      </c>
      <c r="C95" s="17">
        <f t="shared" si="8"/>
        <v>0.98364451039490519</v>
      </c>
      <c r="D95" s="17">
        <f t="shared" si="13"/>
        <v>6.885424502122226</v>
      </c>
      <c r="E95" s="25">
        <f t="shared" si="5"/>
        <v>26.244511388682575</v>
      </c>
      <c r="F95" s="2">
        <f t="shared" si="14"/>
        <v>48.420069965117214</v>
      </c>
      <c r="G95" s="24">
        <f t="shared" si="15"/>
        <v>0.80999576118048178</v>
      </c>
      <c r="H95" s="2">
        <f t="shared" si="18"/>
        <v>61.053794345616787</v>
      </c>
      <c r="I95" s="24">
        <f t="shared" si="16"/>
        <v>3.7961334852651896</v>
      </c>
      <c r="J95" s="5">
        <f t="shared" si="10"/>
        <v>34.049528631657232</v>
      </c>
      <c r="K95" s="16">
        <f t="shared" si="6"/>
        <v>105.30391485162386</v>
      </c>
      <c r="L95" s="58" t="b">
        <f t="shared" si="17"/>
        <v>0</v>
      </c>
      <c r="M95" s="66">
        <f t="shared" si="7"/>
        <v>-0.92247196744455806</v>
      </c>
      <c r="N95" s="65">
        <f t="shared" si="11"/>
        <v>0.29000000000000015</v>
      </c>
    </row>
    <row r="96" spans="1:14">
      <c r="A96" s="24">
        <f t="shared" si="4"/>
        <v>7.1442027055948483</v>
      </c>
      <c r="B96" s="25">
        <f t="shared" si="12"/>
        <v>0.29500000000000015</v>
      </c>
      <c r="C96" s="17">
        <f t="shared" si="8"/>
        <v>1.0183996892978748</v>
      </c>
      <c r="D96" s="17">
        <f t="shared" si="13"/>
        <v>7.0166470590656385</v>
      </c>
      <c r="E96" s="25">
        <f t="shared" si="5"/>
        <v>25.511129305841948</v>
      </c>
      <c r="F96" s="2">
        <f t="shared" si="14"/>
        <v>49.342860620398277</v>
      </c>
      <c r="G96" s="24">
        <f t="shared" si="15"/>
        <v>0.79134661387448391</v>
      </c>
      <c r="H96" s="2">
        <f t="shared" si="18"/>
        <v>59.682642129012734</v>
      </c>
      <c r="I96" s="24">
        <f t="shared" si="16"/>
        <v>3.8684802726392249</v>
      </c>
      <c r="J96" s="5">
        <f t="shared" si="10"/>
        <v>33.098041524208355</v>
      </c>
      <c r="K96" s="16">
        <f t="shared" si="6"/>
        <v>100.90918415069535</v>
      </c>
      <c r="L96" s="58" t="b">
        <f t="shared" si="17"/>
        <v>0</v>
      </c>
      <c r="M96" s="66">
        <f t="shared" si="7"/>
        <v>-0.94005245652542424</v>
      </c>
      <c r="N96" s="65">
        <f t="shared" si="11"/>
        <v>0.29500000000000015</v>
      </c>
    </row>
    <row r="97" spans="1:14">
      <c r="A97" s="24">
        <f t="shared" si="4"/>
        <v>7.2681939106168709</v>
      </c>
      <c r="B97" s="25">
        <f t="shared" si="12"/>
        <v>0.30000000000000016</v>
      </c>
      <c r="C97" s="17">
        <f t="shared" si="8"/>
        <v>1.053801813709526</v>
      </c>
      <c r="D97" s="17">
        <f t="shared" si="13"/>
        <v>7.1442027055948483</v>
      </c>
      <c r="E97" s="25">
        <f t="shared" si="5"/>
        <v>24.798241004404446</v>
      </c>
      <c r="F97" s="2">
        <f t="shared" si="14"/>
        <v>50.23986462174728</v>
      </c>
      <c r="G97" s="24">
        <f t="shared" si="15"/>
        <v>0.77321860221821925</v>
      </c>
      <c r="H97" s="2">
        <f t="shared" si="18"/>
        <v>58.349805675030872</v>
      </c>
      <c r="I97" s="24">
        <f t="shared" si="16"/>
        <v>3.9388053863449866</v>
      </c>
      <c r="J97" s="5">
        <f t="shared" si="10"/>
        <v>32.173142970317308</v>
      </c>
      <c r="K97" s="16">
        <f t="shared" si="6"/>
        <v>96.637260718198604</v>
      </c>
      <c r="L97" s="58" t="b">
        <f t="shared" si="17"/>
        <v>0</v>
      </c>
      <c r="M97" s="66">
        <f t="shared" si="7"/>
        <v>-0.95714167276419015</v>
      </c>
      <c r="N97" s="65">
        <f t="shared" si="11"/>
        <v>0.30000000000000016</v>
      </c>
    </row>
    <row r="98" spans="1:14">
      <c r="A98" s="24">
        <f t="shared" si="4"/>
        <v>7.3887202796262788</v>
      </c>
      <c r="B98" s="25">
        <f t="shared" si="12"/>
        <v>0.30500000000000016</v>
      </c>
      <c r="C98" s="17">
        <f t="shared" si="8"/>
        <v>1.0898328052500552</v>
      </c>
      <c r="D98" s="17">
        <f t="shared" si="13"/>
        <v>7.2681939106168709</v>
      </c>
      <c r="E98" s="25">
        <f t="shared" si="5"/>
        <v>24.105273801881605</v>
      </c>
      <c r="F98" s="2">
        <f t="shared" si="14"/>
        <v>51.111802556783104</v>
      </c>
      <c r="G98" s="24">
        <f t="shared" si="15"/>
        <v>0.75559716348874073</v>
      </c>
      <c r="H98" s="2">
        <f t="shared" si="18"/>
        <v>57.054214280034152</v>
      </c>
      <c r="I98" s="24">
        <f t="shared" si="16"/>
        <v>4.0071653204517954</v>
      </c>
      <c r="J98" s="5">
        <f t="shared" si="10"/>
        <v>31.274089973915338</v>
      </c>
      <c r="K98" s="16">
        <f t="shared" si="6"/>
        <v>92.484712802291227</v>
      </c>
      <c r="L98" s="58" t="b">
        <f t="shared" si="17"/>
        <v>0</v>
      </c>
      <c r="M98" s="66">
        <f t="shared" si="7"/>
        <v>-0.97375334439129624</v>
      </c>
      <c r="N98" s="65">
        <f t="shared" si="11"/>
        <v>0.30500000000000016</v>
      </c>
    </row>
    <row r="99" spans="1:14">
      <c r="A99" s="24">
        <f t="shared" si="4"/>
        <v>7.5058786347209958</v>
      </c>
      <c r="B99" s="25">
        <f t="shared" si="12"/>
        <v>0.31000000000000016</v>
      </c>
      <c r="C99" s="17">
        <f t="shared" si="8"/>
        <v>1.1264750907256631</v>
      </c>
      <c r="D99" s="17">
        <f t="shared" si="13"/>
        <v>7.3887202796262788</v>
      </c>
      <c r="E99" s="25">
        <f t="shared" si="5"/>
        <v>23.43167101894349</v>
      </c>
      <c r="F99" s="2">
        <f t="shared" si="14"/>
        <v>51.959374876874378</v>
      </c>
      <c r="G99" s="24">
        <f t="shared" si="15"/>
        <v>0.73846814190685839</v>
      </c>
      <c r="H99" s="2">
        <f t="shared" si="18"/>
        <v>55.794827160350501</v>
      </c>
      <c r="I99" s="24">
        <f t="shared" si="16"/>
        <v>4.0736149903469512</v>
      </c>
      <c r="J99" s="5">
        <f t="shared" si="10"/>
        <v>30.40016030137032</v>
      </c>
      <c r="K99" s="16">
        <f t="shared" si="6"/>
        <v>88.448204548717897</v>
      </c>
      <c r="L99" s="58" t="b">
        <f t="shared" si="17"/>
        <v>0</v>
      </c>
      <c r="M99" s="66">
        <f t="shared" si="7"/>
        <v>-0.98990081601265967</v>
      </c>
      <c r="N99" s="65">
        <f t="shared" si="11"/>
        <v>0.31000000000000016</v>
      </c>
    </row>
    <row r="100" spans="1:14">
      <c r="A100" s="24">
        <f t="shared" si="4"/>
        <v>7.6197630923821116</v>
      </c>
      <c r="B100" s="25">
        <f t="shared" si="12"/>
        <v>0.31500000000000017</v>
      </c>
      <c r="C100" s="17">
        <f t="shared" si="8"/>
        <v>1.1637115880115312</v>
      </c>
      <c r="D100" s="17">
        <f t="shared" si="13"/>
        <v>7.5058786347209958</v>
      </c>
      <c r="E100" s="25">
        <f t="shared" si="5"/>
        <v>22.776891532223093</v>
      </c>
      <c r="F100" s="2">
        <f t="shared" si="14"/>
        <v>52.783262459831072</v>
      </c>
      <c r="G100" s="24">
        <f t="shared" si="15"/>
        <v>0.72181777726541951</v>
      </c>
      <c r="H100" s="2">
        <f t="shared" si="18"/>
        <v>54.570632616183204</v>
      </c>
      <c r="I100" s="24">
        <f t="shared" si="16"/>
        <v>4.1382077768507557</v>
      </c>
      <c r="J100" s="5">
        <f t="shared" si="10"/>
        <v>29.550651901296909</v>
      </c>
      <c r="K100" s="16">
        <f t="shared" si="6"/>
        <v>84.524493321028089</v>
      </c>
      <c r="L100" s="58" t="b">
        <f t="shared" si="17"/>
        <v>0</v>
      </c>
      <c r="M100" s="66">
        <f t="shared" si="7"/>
        <v>-1.0055970593297534</v>
      </c>
      <c r="N100" s="65">
        <f t="shared" si="11"/>
        <v>0.31500000000000017</v>
      </c>
    </row>
    <row r="101" spans="1:14">
      <c r="A101" s="24">
        <f t="shared" ref="A101:A164" si="19">D102</f>
        <v>7.7304651390801977</v>
      </c>
      <c r="B101" s="25">
        <f t="shared" si="12"/>
        <v>0.32000000000000017</v>
      </c>
      <c r="C101" s="17">
        <f t="shared" si="8"/>
        <v>1.201525692329289</v>
      </c>
      <c r="D101" s="17">
        <f t="shared" si="13"/>
        <v>7.6197630923821116</v>
      </c>
      <c r="E101" s="25">
        <f t="shared" ref="E101:E164" si="20">COS($C$14*PI()/180)*IF(L101,$K$18,($C$22*$C$16*$C$15*($C$21*(1-D101*$C$16/(2*PI()*$C$13/COS($C$14*PI()/180)*$C$20))-$C$19)/($C$12*$C$13)))</f>
        <v>22.140409339617278</v>
      </c>
      <c r="F101" s="2">
        <f t="shared" si="14"/>
        <v>53.584127156872043</v>
      </c>
      <c r="G101" s="24">
        <f t="shared" si="15"/>
        <v>0.70563269387536132</v>
      </c>
      <c r="H101" s="2">
        <f t="shared" si="18"/>
        <v>53.380647218885045</v>
      </c>
      <c r="I101" s="24">
        <f t="shared" si="16"/>
        <v>4.2009955690987679</v>
      </c>
      <c r="J101" s="5">
        <f t="shared" si="10"/>
        <v>28.724882340579654</v>
      </c>
      <c r="K101" s="16">
        <f t="shared" ref="K101:K164" si="21">$C$16*$C$15*($C$21*(1-D101*$C$16/(2*PI()*$C$13*$C$20))-$C$19)/$C$13</f>
        <v>80.710427095678384</v>
      </c>
      <c r="L101" s="58" t="b">
        <f t="shared" si="17"/>
        <v>0</v>
      </c>
      <c r="M101" s="66">
        <f t="shared" ref="M101:M164" si="22">2*PI()*$C$13*I101-D101</f>
        <v>-1.0208546835601311</v>
      </c>
      <c r="N101" s="65">
        <f t="shared" si="11"/>
        <v>0.32000000000000017</v>
      </c>
    </row>
    <row r="102" spans="1:14">
      <c r="A102" s="24">
        <f t="shared" si="19"/>
        <v>7.8380737047688731</v>
      </c>
      <c r="B102" s="25">
        <f t="shared" si="12"/>
        <v>0.32500000000000018</v>
      </c>
      <c r="C102" s="17">
        <f t="shared" ref="C102:C165" si="23">C101+$C$23*(D102+D101)/2</f>
        <v>1.2399012629079447</v>
      </c>
      <c r="D102" s="17">
        <f t="shared" si="13"/>
        <v>7.7304651390801977</v>
      </c>
      <c r="E102" s="25">
        <f t="shared" si="20"/>
        <v>21.521713137735055</v>
      </c>
      <c r="F102" s="2">
        <f t="shared" si="14"/>
        <v>54.362612324308117</v>
      </c>
      <c r="G102" s="24">
        <f t="shared" si="15"/>
        <v>0.6898998898206562</v>
      </c>
      <c r="H102" s="2">
        <f t="shared" ref="H102:H103" si="24">MIN(($I$21-$I$20)*G102/$C$21+$I$20,$I$21)</f>
        <v>52.223915020943302</v>
      </c>
      <c r="I102" s="24">
        <f t="shared" si="16"/>
        <v>4.2620288062257563</v>
      </c>
      <c r="J102" s="5">
        <f t="shared" ref="J102:J165" si="25">IF(L102,$I$18*$C$13,$C$16*$C$15*(G102-$C$19))</f>
        <v>27.922188256155923</v>
      </c>
      <c r="K102" s="16">
        <f t="shared" si="21"/>
        <v>77.002941929926763</v>
      </c>
      <c r="L102" s="58" t="b">
        <f t="shared" si="17"/>
        <v>0</v>
      </c>
      <c r="M102" s="66">
        <f t="shared" si="22"/>
        <v>-1.0356859455667422</v>
      </c>
      <c r="N102" s="65">
        <f t="shared" ref="N102:N165" si="26">B102</f>
        <v>0.32500000000000018</v>
      </c>
    </row>
    <row r="103" spans="1:14">
      <c r="A103" s="24">
        <f t="shared" si="19"/>
        <v>7.9426752343246418</v>
      </c>
      <c r="B103" s="25">
        <f t="shared" ref="B103:B166" si="27">B102+$C$23</f>
        <v>0.33000000000000018</v>
      </c>
      <c r="C103" s="17">
        <f t="shared" si="23"/>
        <v>1.2788226100175673</v>
      </c>
      <c r="D103" s="17">
        <f t="shared" ref="D103:D166" si="28">D102+E102*$C$23</f>
        <v>7.8380737047688731</v>
      </c>
      <c r="E103" s="25">
        <f t="shared" si="20"/>
        <v>20.920305911153687</v>
      </c>
      <c r="F103" s="2">
        <f t="shared" ref="F103:F166" si="29">IF(L103,$C$20*(1-G103/$C$21),I103*$C$16)</f>
        <v>55.119343340367564</v>
      </c>
      <c r="G103" s="24">
        <f t="shared" ref="G103:G166" si="30">IF(L103,(J103/($C$16*$C$15)+$C$19),$C$21*(1-F103/$C$20))</f>
        <v>0.6746067265135226</v>
      </c>
      <c r="H103" s="2">
        <f t="shared" si="24"/>
        <v>51.09950678804141</v>
      </c>
      <c r="I103" s="24">
        <f t="shared" ref="I103:I166" si="31">IF(L103,F103/$C$16,D103/(2*PI()*$C$13))*COS($C$14*PI()/180)</f>
        <v>4.3213565178848166</v>
      </c>
      <c r="J103" s="5">
        <f t="shared" si="25"/>
        <v>27.141924822118497</v>
      </c>
      <c r="K103" s="16">
        <f t="shared" si="21"/>
        <v>73.399059500484142</v>
      </c>
      <c r="L103" s="58" t="b">
        <f t="shared" ref="L103:L166" si="32">IF(L102,K103&gt;$I$18,K103&gt;$I$17)</f>
        <v>0</v>
      </c>
      <c r="M103" s="66">
        <f t="shared" si="22"/>
        <v>-1.0501027597042185</v>
      </c>
      <c r="N103" s="65">
        <f t="shared" si="26"/>
        <v>0.33000000000000018</v>
      </c>
    </row>
    <row r="104" spans="1:14">
      <c r="A104" s="24">
        <f t="shared" si="19"/>
        <v>8.0443537569904056</v>
      </c>
      <c r="B104" s="25">
        <f t="shared" si="27"/>
        <v>0.33500000000000019</v>
      </c>
      <c r="C104" s="17">
        <f t="shared" si="23"/>
        <v>1.318274482365301</v>
      </c>
      <c r="D104" s="17">
        <f t="shared" si="28"/>
        <v>7.9426752343246418</v>
      </c>
      <c r="E104" s="25">
        <f t="shared" si="20"/>
        <v>20.335704533152747</v>
      </c>
      <c r="F104" s="2">
        <f t="shared" si="29"/>
        <v>55.854928107579447</v>
      </c>
      <c r="G104" s="24">
        <f t="shared" si="30"/>
        <v>0.65974091854150296</v>
      </c>
      <c r="H104" s="2">
        <f t="shared" ref="H104:H167" si="33">($I$21-$I$20)*G104/$C$21+$I$20</f>
        <v>50.006519252579693</v>
      </c>
      <c r="I104" s="24">
        <f t="shared" si="31"/>
        <v>4.3790263636342281</v>
      </c>
      <c r="J104" s="5">
        <f t="shared" si="25"/>
        <v>26.38346523170933</v>
      </c>
      <c r="K104" s="16">
        <f t="shared" si="21"/>
        <v>69.895884710946589</v>
      </c>
      <c r="L104" s="58" t="b">
        <f t="shared" si="32"/>
        <v>0</v>
      </c>
      <c r="M104" s="66">
        <f t="shared" si="22"/>
        <v>-1.0641167073899833</v>
      </c>
      <c r="N104" s="65">
        <f t="shared" si="26"/>
        <v>0.33500000000000019</v>
      </c>
    </row>
    <row r="105" spans="1:14">
      <c r="A105" s="24">
        <f t="shared" si="19"/>
        <v>8.1431909538784328</v>
      </c>
      <c r="B105" s="25">
        <f t="shared" si="27"/>
        <v>0.34000000000000019</v>
      </c>
      <c r="C105" s="17">
        <f t="shared" si="23"/>
        <v>1.3582420548435885</v>
      </c>
      <c r="D105" s="17">
        <f t="shared" si="28"/>
        <v>8.0443537569904056</v>
      </c>
      <c r="E105" s="25">
        <f t="shared" si="20"/>
        <v>19.767439377605349</v>
      </c>
      <c r="F105" s="2">
        <f t="shared" si="29"/>
        <v>56.569957541118157</v>
      </c>
      <c r="G105" s="24">
        <f t="shared" si="30"/>
        <v>0.64529052379825946</v>
      </c>
      <c r="H105" s="2">
        <f t="shared" si="33"/>
        <v>48.94407438805608</v>
      </c>
      <c r="I105" s="24">
        <f t="shared" si="31"/>
        <v>4.4350846712236631</v>
      </c>
      <c r="J105" s="5">
        <f t="shared" si="25"/>
        <v>25.646200193788744</v>
      </c>
      <c r="K105" s="16">
        <f t="shared" si="21"/>
        <v>66.490603366086162</v>
      </c>
      <c r="L105" s="58" t="b">
        <f t="shared" si="32"/>
        <v>0</v>
      </c>
      <c r="M105" s="66">
        <f t="shared" si="22"/>
        <v>-1.077739046407924</v>
      </c>
      <c r="N105" s="65">
        <f t="shared" si="26"/>
        <v>0.34000000000000019</v>
      </c>
    </row>
    <row r="106" spans="1:14">
      <c r="A106" s="24">
        <f t="shared" si="19"/>
        <v>8.2392662235870056</v>
      </c>
      <c r="B106" s="25">
        <f t="shared" si="27"/>
        <v>0.3450000000000002</v>
      </c>
      <c r="C106" s="17">
        <f t="shared" si="23"/>
        <v>1.3987109166207605</v>
      </c>
      <c r="D106" s="17">
        <f t="shared" si="28"/>
        <v>8.1431909538784328</v>
      </c>
      <c r="E106" s="25">
        <f t="shared" si="20"/>
        <v>19.2150539417147</v>
      </c>
      <c r="F106" s="2">
        <f t="shared" si="29"/>
        <v>57.265006043501614</v>
      </c>
      <c r="G106" s="24">
        <f t="shared" si="30"/>
        <v>0.63124393389015676</v>
      </c>
      <c r="H106" s="2">
        <f t="shared" si="33"/>
        <v>47.91131870372358</v>
      </c>
      <c r="I106" s="24">
        <f t="shared" si="31"/>
        <v>4.4895764738105264</v>
      </c>
      <c r="J106" s="5">
        <f t="shared" si="25"/>
        <v>24.929537443375342</v>
      </c>
      <c r="K106" s="16">
        <f t="shared" si="21"/>
        <v>63.180479911131378</v>
      </c>
      <c r="L106" s="58" t="b">
        <f t="shared" si="32"/>
        <v>0</v>
      </c>
      <c r="M106" s="66">
        <f t="shared" si="22"/>
        <v>-1.090980719952074</v>
      </c>
      <c r="N106" s="65">
        <f t="shared" si="26"/>
        <v>0.3450000000000002</v>
      </c>
    </row>
    <row r="107" spans="1:14">
      <c r="A107" s="24">
        <f t="shared" si="19"/>
        <v>8.3326567459834706</v>
      </c>
      <c r="B107" s="25">
        <f t="shared" si="27"/>
        <v>0.3500000000000002</v>
      </c>
      <c r="C107" s="17">
        <f t="shared" si="23"/>
        <v>1.4396670595644241</v>
      </c>
      <c r="D107" s="17">
        <f t="shared" si="28"/>
        <v>8.2392662235870056</v>
      </c>
      <c r="E107" s="25">
        <f t="shared" si="20"/>
        <v>18.678104479293147</v>
      </c>
      <c r="F107" s="2">
        <f t="shared" si="29"/>
        <v>57.940631966024299</v>
      </c>
      <c r="G107" s="24">
        <f t="shared" si="30"/>
        <v>0.61758986481092604</v>
      </c>
      <c r="H107" s="2">
        <f t="shared" si="33"/>
        <v>46.907422558958253</v>
      </c>
      <c r="I107" s="24">
        <f t="shared" si="31"/>
        <v>4.5425455461363047</v>
      </c>
      <c r="J107" s="5">
        <f t="shared" si="25"/>
        <v>24.232901265863568</v>
      </c>
      <c r="K107" s="16">
        <f t="shared" si="21"/>
        <v>59.962855234222168</v>
      </c>
      <c r="L107" s="58" t="b">
        <f t="shared" si="32"/>
        <v>0</v>
      </c>
      <c r="M107" s="66">
        <f t="shared" si="22"/>
        <v>-1.1038523654175805</v>
      </c>
      <c r="N107" s="65">
        <f t="shared" si="26"/>
        <v>0.3500000000000002</v>
      </c>
    </row>
    <row r="108" spans="1:14">
      <c r="A108" s="24">
        <f t="shared" si="19"/>
        <v>8.4234375442049139</v>
      </c>
      <c r="B108" s="25">
        <f t="shared" si="27"/>
        <v>0.3550000000000002</v>
      </c>
      <c r="C108" s="17">
        <f t="shared" si="23"/>
        <v>1.4810968669883502</v>
      </c>
      <c r="D108" s="17">
        <f t="shared" si="28"/>
        <v>8.3326567459834706</v>
      </c>
      <c r="E108" s="25">
        <f t="shared" si="20"/>
        <v>18.156159644288678</v>
      </c>
      <c r="F108" s="2">
        <f t="shared" si="29"/>
        <v>58.597378057296069</v>
      </c>
      <c r="G108" s="24">
        <f t="shared" si="30"/>
        <v>0.60431734787691438</v>
      </c>
      <c r="H108" s="2">
        <f t="shared" si="33"/>
        <v>45.931579496786064</v>
      </c>
      <c r="I108" s="24">
        <f t="shared" si="31"/>
        <v>4.5940344396920114</v>
      </c>
      <c r="J108" s="5">
        <f t="shared" si="25"/>
        <v>23.555732034536444</v>
      </c>
      <c r="K108" s="16">
        <f t="shared" si="21"/>
        <v>56.835144530272991</v>
      </c>
      <c r="L108" s="58" t="b">
        <f t="shared" si="32"/>
        <v>0</v>
      </c>
      <c r="M108" s="66">
        <f t="shared" si="22"/>
        <v>-1.1163643229460085</v>
      </c>
      <c r="N108" s="65">
        <f t="shared" si="26"/>
        <v>0.3550000000000002</v>
      </c>
    </row>
    <row r="109" spans="1:14">
      <c r="A109" s="24">
        <f t="shared" si="19"/>
        <v>8.5116815449262795</v>
      </c>
      <c r="B109" s="25">
        <f t="shared" si="27"/>
        <v>0.36000000000000021</v>
      </c>
      <c r="C109" s="17">
        <f t="shared" si="23"/>
        <v>1.5229871027138211</v>
      </c>
      <c r="D109" s="17">
        <f t="shared" si="28"/>
        <v>8.4234375442049139</v>
      </c>
      <c r="E109" s="25">
        <f t="shared" si="20"/>
        <v>17.648800144273089</v>
      </c>
      <c r="F109" s="2">
        <f t="shared" si="29"/>
        <v>59.235771899246799</v>
      </c>
      <c r="G109" s="24">
        <f t="shared" si="30"/>
        <v>0.59141572091564554</v>
      </c>
      <c r="H109" s="2">
        <f t="shared" si="33"/>
        <v>44.983005596034417</v>
      </c>
      <c r="I109" s="24">
        <f t="shared" si="31"/>
        <v>4.644084516900949</v>
      </c>
      <c r="J109" s="5">
        <f t="shared" si="25"/>
        <v>22.897485761002319</v>
      </c>
      <c r="K109" s="16">
        <f t="shared" si="21"/>
        <v>53.794835224529024</v>
      </c>
      <c r="L109" s="58" t="b">
        <f t="shared" si="32"/>
        <v>0</v>
      </c>
      <c r="M109" s="66">
        <f t="shared" si="22"/>
        <v>-1.1285266437318517</v>
      </c>
      <c r="N109" s="65">
        <f t="shared" si="26"/>
        <v>0.36000000000000021</v>
      </c>
    </row>
    <row r="110" spans="1:14">
      <c r="A110" s="24">
        <f t="shared" si="19"/>
        <v>8.597459636944345</v>
      </c>
      <c r="B110" s="25">
        <f t="shared" si="27"/>
        <v>0.36500000000000021</v>
      </c>
      <c r="C110" s="17">
        <f t="shared" si="23"/>
        <v>1.5653249004366492</v>
      </c>
      <c r="D110" s="17">
        <f t="shared" si="28"/>
        <v>8.5116815449262795</v>
      </c>
      <c r="E110" s="25">
        <f t="shared" si="20"/>
        <v>17.155618403612952</v>
      </c>
      <c r="F110" s="2">
        <f t="shared" si="29"/>
        <v>59.856326330947176</v>
      </c>
      <c r="G110" s="24">
        <f t="shared" si="30"/>
        <v>0.57887461970060838</v>
      </c>
      <c r="H110" s="2">
        <f t="shared" si="33"/>
        <v>44.06093884158696</v>
      </c>
      <c r="I110" s="24">
        <f t="shared" si="31"/>
        <v>4.6927359843462586</v>
      </c>
      <c r="J110" s="5">
        <f t="shared" si="25"/>
        <v>22.257633658194301</v>
      </c>
      <c r="K110" s="16">
        <f t="shared" si="21"/>
        <v>50.839484954146926</v>
      </c>
      <c r="L110" s="58" t="b">
        <f t="shared" si="32"/>
        <v>0</v>
      </c>
      <c r="M110" s="66">
        <f t="shared" si="22"/>
        <v>-1.1403490980969435</v>
      </c>
      <c r="N110" s="65">
        <f t="shared" si="26"/>
        <v>0.36500000000000021</v>
      </c>
    </row>
    <row r="111" spans="1:14">
      <c r="A111" s="24">
        <f t="shared" si="19"/>
        <v>8.6808407281246112</v>
      </c>
      <c r="B111" s="25">
        <f t="shared" si="27"/>
        <v>0.37000000000000022</v>
      </c>
      <c r="C111" s="17">
        <f t="shared" si="23"/>
        <v>1.6080977533913257</v>
      </c>
      <c r="D111" s="17">
        <f t="shared" si="28"/>
        <v>8.597459636944345</v>
      </c>
      <c r="E111" s="25">
        <f t="shared" si="20"/>
        <v>16.676218236053103</v>
      </c>
      <c r="F111" s="2">
        <f t="shared" si="29"/>
        <v>60.459539860586325</v>
      </c>
      <c r="G111" s="24">
        <f t="shared" si="30"/>
        <v>0.56668396962539169</v>
      </c>
      <c r="H111" s="2">
        <f t="shared" si="33"/>
        <v>43.164638512236138</v>
      </c>
      <c r="I111" s="24">
        <f t="shared" si="31"/>
        <v>4.7400279250699677</v>
      </c>
      <c r="J111" s="5">
        <f t="shared" si="25"/>
        <v>21.635661715581204</v>
      </c>
      <c r="K111" s="16">
        <f t="shared" si="21"/>
        <v>47.966719606178437</v>
      </c>
      <c r="L111" s="58" t="b">
        <f t="shared" si="32"/>
        <v>0</v>
      </c>
      <c r="M111" s="66">
        <f t="shared" si="22"/>
        <v>-1.1518411833392044</v>
      </c>
      <c r="N111" s="65">
        <f t="shared" si="26"/>
        <v>0.37000000000000022</v>
      </c>
    </row>
    <row r="112" spans="1:14">
      <c r="A112" s="24">
        <f t="shared" si="19"/>
        <v>8.7618918007568585</v>
      </c>
      <c r="B112" s="25">
        <f t="shared" si="27"/>
        <v>0.37500000000000022</v>
      </c>
      <c r="C112" s="17">
        <f t="shared" si="23"/>
        <v>1.651293504303998</v>
      </c>
      <c r="D112" s="17">
        <f t="shared" si="28"/>
        <v>8.6808407281246112</v>
      </c>
      <c r="E112" s="25">
        <f t="shared" si="20"/>
        <v>16.210214526449445</v>
      </c>
      <c r="F112" s="2">
        <f t="shared" si="29"/>
        <v>61.045897065936821</v>
      </c>
      <c r="G112" s="24">
        <f t="shared" si="30"/>
        <v>0.55483397761048103</v>
      </c>
      <c r="H112" s="2">
        <f t="shared" si="33"/>
        <v>42.293384585641896</v>
      </c>
      <c r="I112" s="24">
        <f t="shared" si="31"/>
        <v>4.7859983299694466</v>
      </c>
      <c r="J112" s="5">
        <f t="shared" si="25"/>
        <v>21.031070286249026</v>
      </c>
      <c r="K112" s="16">
        <f t="shared" si="21"/>
        <v>45.174231410380962</v>
      </c>
      <c r="L112" s="58" t="b">
        <f t="shared" si="32"/>
        <v>0</v>
      </c>
      <c r="M112" s="66">
        <f t="shared" si="22"/>
        <v>-1.1630121313620947</v>
      </c>
      <c r="N112" s="65">
        <f t="shared" si="26"/>
        <v>0.37500000000000022</v>
      </c>
    </row>
    <row r="113" spans="1:14">
      <c r="A113" s="24">
        <f t="shared" si="19"/>
        <v>8.8406779653638363</v>
      </c>
      <c r="B113" s="25">
        <f t="shared" si="27"/>
        <v>0.38000000000000023</v>
      </c>
      <c r="C113" s="17">
        <f t="shared" si="23"/>
        <v>1.6949003356262018</v>
      </c>
      <c r="D113" s="17">
        <f t="shared" si="28"/>
        <v>8.7618918007568585</v>
      </c>
      <c r="E113" s="25">
        <f t="shared" si="20"/>
        <v>15.757232921395527</v>
      </c>
      <c r="F113" s="2">
        <f t="shared" si="29"/>
        <v>61.615868983629284</v>
      </c>
      <c r="G113" s="24">
        <f t="shared" si="30"/>
        <v>0.5433151242362112</v>
      </c>
      <c r="H113" s="2">
        <f t="shared" si="33"/>
        <v>41.446477159918061</v>
      </c>
      <c r="I113" s="24">
        <f t="shared" si="31"/>
        <v>4.8306841283165358</v>
      </c>
      <c r="J113" s="5">
        <f t="shared" si="25"/>
        <v>20.443373685520974</v>
      </c>
      <c r="K113" s="16">
        <f t="shared" si="21"/>
        <v>42.459777085323672</v>
      </c>
      <c r="L113" s="58" t="b">
        <f t="shared" si="32"/>
        <v>0</v>
      </c>
      <c r="M113" s="66">
        <f t="shared" si="22"/>
        <v>-1.1738709160908369</v>
      </c>
      <c r="N113" s="65">
        <f t="shared" si="26"/>
        <v>0.38000000000000023</v>
      </c>
    </row>
    <row r="114" spans="1:14">
      <c r="A114" s="24">
        <f t="shared" si="19"/>
        <v>8.9172625130063086</v>
      </c>
      <c r="B114" s="25">
        <f t="shared" si="27"/>
        <v>0.38500000000000023</v>
      </c>
      <c r="C114" s="17">
        <f t="shared" si="23"/>
        <v>1.7389067600415036</v>
      </c>
      <c r="D114" s="17">
        <f t="shared" si="28"/>
        <v>8.8406779653638363</v>
      </c>
      <c r="E114" s="25">
        <f t="shared" si="20"/>
        <v>15.316909528494362</v>
      </c>
      <c r="F114" s="2">
        <f t="shared" si="29"/>
        <v>62.169913487548726</v>
      </c>
      <c r="G114" s="24">
        <f t="shared" si="30"/>
        <v>0.53211815609556057</v>
      </c>
      <c r="H114" s="2">
        <f t="shared" si="33"/>
        <v>40.6232358913824</v>
      </c>
      <c r="I114" s="24">
        <f t="shared" si="31"/>
        <v>4.87412121742382</v>
      </c>
      <c r="J114" s="5">
        <f t="shared" si="25"/>
        <v>19.872099800793901</v>
      </c>
      <c r="K114" s="16">
        <f t="shared" si="21"/>
        <v>39.821176036298247</v>
      </c>
      <c r="L114" s="58" t="b">
        <f t="shared" si="32"/>
        <v>0</v>
      </c>
      <c r="M114" s="66">
        <f t="shared" si="22"/>
        <v>-1.1844262606814304</v>
      </c>
      <c r="N114" s="65">
        <f t="shared" si="26"/>
        <v>0.38500000000000023</v>
      </c>
    </row>
    <row r="115" spans="1:14">
      <c r="A115" s="24">
        <f t="shared" si="19"/>
        <v>8.9917069661264772</v>
      </c>
      <c r="B115" s="25">
        <f t="shared" si="27"/>
        <v>0.39000000000000024</v>
      </c>
      <c r="C115" s="17">
        <f t="shared" si="23"/>
        <v>1.7833016112374289</v>
      </c>
      <c r="D115" s="17">
        <f t="shared" si="28"/>
        <v>8.9172625130063086</v>
      </c>
      <c r="E115" s="25">
        <f t="shared" si="20"/>
        <v>14.888890624033717</v>
      </c>
      <c r="F115" s="2">
        <f t="shared" si="29"/>
        <v>62.708475656657178</v>
      </c>
      <c r="G115" s="24">
        <f t="shared" si="30"/>
        <v>0.52123407836063584</v>
      </c>
      <c r="H115" s="2">
        <f t="shared" si="33"/>
        <v>39.822999448017868</v>
      </c>
      <c r="I115" s="24">
        <f t="shared" si="31"/>
        <v>4.9163444914819223</v>
      </c>
      <c r="J115" s="5">
        <f t="shared" si="25"/>
        <v>19.316789712277334</v>
      </c>
      <c r="K115" s="16">
        <f t="shared" si="21"/>
        <v>37.256308603588209</v>
      </c>
      <c r="L115" s="58" t="b">
        <f t="shared" si="32"/>
        <v>0</v>
      </c>
      <c r="M115" s="66">
        <f t="shared" si="22"/>
        <v>-1.194686644528181</v>
      </c>
      <c r="N115" s="65">
        <f t="shared" si="26"/>
        <v>0.39000000000000024</v>
      </c>
    </row>
    <row r="116" spans="1:14">
      <c r="A116" s="24">
        <f t="shared" si="19"/>
        <v>9.0640711279706299</v>
      </c>
      <c r="B116" s="25">
        <f t="shared" si="27"/>
        <v>0.39500000000000024</v>
      </c>
      <c r="C116" s="17">
        <f t="shared" si="23"/>
        <v>1.8280740349352609</v>
      </c>
      <c r="D116" s="17">
        <f t="shared" si="28"/>
        <v>8.9917069661264772</v>
      </c>
      <c r="E116" s="25">
        <f t="shared" si="20"/>
        <v>14.472832368830357</v>
      </c>
      <c r="F116" s="2">
        <f t="shared" si="29"/>
        <v>63.231988132537552</v>
      </c>
      <c r="G116" s="24">
        <f t="shared" si="30"/>
        <v>0.51065414755688576</v>
      </c>
      <c r="H116" s="2">
        <f t="shared" si="33"/>
        <v>39.045124978206914</v>
      </c>
      <c r="I116" s="24">
        <f t="shared" si="31"/>
        <v>4.9573878695909439</v>
      </c>
      <c r="J116" s="5">
        <f t="shared" si="25"/>
        <v>18.7769973243309</v>
      </c>
      <c r="K116" s="16">
        <f t="shared" si="21"/>
        <v>34.763114359689112</v>
      </c>
      <c r="L116" s="58" t="b">
        <f t="shared" si="32"/>
        <v>0</v>
      </c>
      <c r="M116" s="66">
        <f t="shared" si="22"/>
        <v>-1.2046603100754449</v>
      </c>
      <c r="N116" s="65">
        <f t="shared" si="26"/>
        <v>0.39500000000000024</v>
      </c>
    </row>
    <row r="117" spans="1:14">
      <c r="A117" s="24">
        <f t="shared" si="19"/>
        <v>9.134413130630703</v>
      </c>
      <c r="B117" s="25">
        <f t="shared" si="27"/>
        <v>0.40000000000000024</v>
      </c>
      <c r="C117" s="17">
        <f t="shared" si="23"/>
        <v>1.8732134801705036</v>
      </c>
      <c r="D117" s="17">
        <f t="shared" si="28"/>
        <v>9.0640711279706299</v>
      </c>
      <c r="E117" s="25">
        <f t="shared" si="20"/>
        <v>14.068400532014625</v>
      </c>
      <c r="F117" s="2">
        <f t="shared" si="29"/>
        <v>63.740871466946501</v>
      </c>
      <c r="G117" s="24">
        <f t="shared" si="30"/>
        <v>0.5003698645392286</v>
      </c>
      <c r="H117" s="2">
        <f t="shared" si="33"/>
        <v>38.288987594311138</v>
      </c>
      <c r="I117" s="24">
        <f t="shared" si="31"/>
        <v>4.9972843230086053</v>
      </c>
      <c r="J117" s="5">
        <f t="shared" si="25"/>
        <v>18.252289007103496</v>
      </c>
      <c r="K117" s="16">
        <f t="shared" si="21"/>
        <v>32.339590454110919</v>
      </c>
      <c r="L117" s="58" t="b">
        <f t="shared" si="32"/>
        <v>0</v>
      </c>
      <c r="M117" s="66">
        <f t="shared" si="22"/>
        <v>-1.2143552694389914</v>
      </c>
      <c r="N117" s="65">
        <f t="shared" si="26"/>
        <v>0.40000000000000024</v>
      </c>
    </row>
    <row r="118" spans="1:14">
      <c r="A118" s="24">
        <f t="shared" si="19"/>
        <v>9.2027894817433715</v>
      </c>
      <c r="B118" s="25">
        <f t="shared" si="27"/>
        <v>0.40500000000000025</v>
      </c>
      <c r="C118" s="17">
        <f t="shared" si="23"/>
        <v>1.9187096908170069</v>
      </c>
      <c r="D118" s="17">
        <f t="shared" si="28"/>
        <v>9.134413130630703</v>
      </c>
      <c r="E118" s="25">
        <f t="shared" si="20"/>
        <v>13.675270222533829</v>
      </c>
      <c r="F118" s="2">
        <f t="shared" si="29"/>
        <v>64.235534459654843</v>
      </c>
      <c r="G118" s="24">
        <f t="shared" si="30"/>
        <v>0.49037296766446131</v>
      </c>
      <c r="H118" s="2">
        <f t="shared" si="33"/>
        <v>37.553979870682355</v>
      </c>
      <c r="I118" s="24">
        <f t="shared" si="31"/>
        <v>5.03606590163694</v>
      </c>
      <c r="J118" s="5">
        <f t="shared" si="25"/>
        <v>17.742243248186796</v>
      </c>
      <c r="K118" s="16">
        <f t="shared" si="21"/>
        <v>29.983790004434219</v>
      </c>
      <c r="L118" s="58" t="b">
        <f t="shared" si="32"/>
        <v>0</v>
      </c>
      <c r="M118" s="66">
        <f t="shared" si="22"/>
        <v>-1.2237793108423691</v>
      </c>
      <c r="N118" s="65">
        <f t="shared" si="26"/>
        <v>0.40500000000000025</v>
      </c>
    </row>
    <row r="119" spans="1:14">
      <c r="A119" s="24">
        <f t="shared" si="19"/>
        <v>9.2692551098841633</v>
      </c>
      <c r="B119" s="25">
        <f t="shared" si="27"/>
        <v>0.41000000000000025</v>
      </c>
      <c r="C119" s="17">
        <f t="shared" si="23"/>
        <v>1.9645526973479421</v>
      </c>
      <c r="D119" s="17">
        <f t="shared" si="28"/>
        <v>9.2027894817433715</v>
      </c>
      <c r="E119" s="25">
        <f t="shared" si="20"/>
        <v>13.293125628158364</v>
      </c>
      <c r="F119" s="2">
        <f t="shared" si="29"/>
        <v>64.716374486847698</v>
      </c>
      <c r="G119" s="24">
        <f t="shared" si="30"/>
        <v>0.480655426154455</v>
      </c>
      <c r="H119" s="2">
        <f t="shared" si="33"/>
        <v>36.839511355700878</v>
      </c>
      <c r="I119" s="24">
        <f t="shared" si="31"/>
        <v>5.0737637597688598</v>
      </c>
      <c r="J119" s="5">
        <f t="shared" si="25"/>
        <v>17.2464503140028</v>
      </c>
      <c r="K119" s="16">
        <f t="shared" si="21"/>
        <v>27.693820532326672</v>
      </c>
      <c r="L119" s="58" t="b">
        <f t="shared" si="32"/>
        <v>0</v>
      </c>
      <c r="M119" s="66">
        <f t="shared" si="22"/>
        <v>-1.2329400048733827</v>
      </c>
      <c r="N119" s="65">
        <f t="shared" si="26"/>
        <v>0.41000000000000025</v>
      </c>
    </row>
    <row r="120" spans="1:14">
      <c r="A120" s="24">
        <f t="shared" si="19"/>
        <v>9.3338634086930696</v>
      </c>
      <c r="B120" s="25">
        <f t="shared" si="27"/>
        <v>0.41500000000000026</v>
      </c>
      <c r="C120" s="17">
        <f t="shared" si="23"/>
        <v>2.0107328088270111</v>
      </c>
      <c r="D120" s="17">
        <f t="shared" si="28"/>
        <v>9.2692551098841633</v>
      </c>
      <c r="E120" s="25">
        <f t="shared" si="20"/>
        <v>12.92165976178125</v>
      </c>
      <c r="F120" s="2">
        <f t="shared" si="29"/>
        <v>65.18377782034743</v>
      </c>
      <c r="G120" s="24">
        <f t="shared" si="30"/>
        <v>0.47120943364481471</v>
      </c>
      <c r="H120" s="2">
        <f t="shared" si="33"/>
        <v>36.14500809744986</v>
      </c>
      <c r="I120" s="24">
        <f t="shared" si="31"/>
        <v>5.110408181115238</v>
      </c>
      <c r="J120" s="5">
        <f t="shared" si="25"/>
        <v>16.764511920653806</v>
      </c>
      <c r="K120" s="16">
        <f t="shared" si="21"/>
        <v>25.467842443263827</v>
      </c>
      <c r="L120" s="58" t="b">
        <f t="shared" si="32"/>
        <v>0</v>
      </c>
      <c r="M120" s="66">
        <f t="shared" si="22"/>
        <v>-1.2418447105657595</v>
      </c>
      <c r="N120" s="65">
        <f t="shared" si="26"/>
        <v>0.41500000000000026</v>
      </c>
    </row>
    <row r="121" spans="1:14">
      <c r="A121" s="24">
        <f t="shared" si="19"/>
        <v>9.3966662797671052</v>
      </c>
      <c r="B121" s="25">
        <f t="shared" si="27"/>
        <v>0.42000000000000026</v>
      </c>
      <c r="C121" s="17">
        <f t="shared" si="23"/>
        <v>2.0572406051234542</v>
      </c>
      <c r="D121" s="17">
        <f t="shared" si="28"/>
        <v>9.3338634086930696</v>
      </c>
      <c r="E121" s="25">
        <f t="shared" si="20"/>
        <v>12.560574214807053</v>
      </c>
      <c r="F121" s="2">
        <f t="shared" si="29"/>
        <v>65.638119937916258</v>
      </c>
      <c r="G121" s="24">
        <f t="shared" si="30"/>
        <v>0.46202740191381569</v>
      </c>
      <c r="H121" s="2">
        <f t="shared" si="33"/>
        <v>35.469912182644201</v>
      </c>
      <c r="I121" s="24">
        <f t="shared" si="31"/>
        <v>5.1460286031326339</v>
      </c>
      <c r="J121" s="5">
        <f t="shared" si="25"/>
        <v>16.296040913970185</v>
      </c>
      <c r="K121" s="16">
        <f t="shared" si="21"/>
        <v>23.304067548733297</v>
      </c>
      <c r="L121" s="58" t="b">
        <f t="shared" si="32"/>
        <v>0</v>
      </c>
      <c r="M121" s="66">
        <f t="shared" si="22"/>
        <v>-1.2505005813108561</v>
      </c>
      <c r="N121" s="65">
        <f t="shared" si="26"/>
        <v>0.42000000000000026</v>
      </c>
    </row>
    <row r="122" spans="1:14">
      <c r="A122" s="24">
        <f t="shared" si="19"/>
        <v>9.4577141743542654</v>
      </c>
      <c r="B122" s="25">
        <f t="shared" si="27"/>
        <v>0.42500000000000027</v>
      </c>
      <c r="C122" s="17">
        <f t="shared" si="23"/>
        <v>2.1040669293446048</v>
      </c>
      <c r="D122" s="17">
        <f t="shared" si="28"/>
        <v>9.3966662797671052</v>
      </c>
      <c r="E122" s="25">
        <f t="shared" si="20"/>
        <v>12.209578917432147</v>
      </c>
      <c r="F122" s="2">
        <f t="shared" si="29"/>
        <v>66.07976582488773</v>
      </c>
      <c r="G122" s="24">
        <f t="shared" si="30"/>
        <v>0.45310195478657916</v>
      </c>
      <c r="H122" s="2">
        <f t="shared" si="33"/>
        <v>34.813681288443661</v>
      </c>
      <c r="I122" s="24">
        <f t="shared" si="31"/>
        <v>5.1806536406711983</v>
      </c>
      <c r="J122" s="5">
        <f t="shared" si="25"/>
        <v>15.840660958498932</v>
      </c>
      <c r="K122" s="16">
        <f t="shared" si="21"/>
        <v>21.200757629734102</v>
      </c>
      <c r="L122" s="58" t="b">
        <f t="shared" si="32"/>
        <v>0</v>
      </c>
      <c r="M122" s="66">
        <f t="shared" si="22"/>
        <v>-1.2589145706041798</v>
      </c>
      <c r="N122" s="65">
        <f t="shared" si="26"/>
        <v>0.42500000000000027</v>
      </c>
    </row>
    <row r="123" spans="1:14">
      <c r="A123" s="24">
        <f t="shared" si="19"/>
        <v>9.5170561338823845</v>
      </c>
      <c r="B123" s="25">
        <f t="shared" si="27"/>
        <v>0.43000000000000027</v>
      </c>
      <c r="C123" s="17">
        <f t="shared" si="23"/>
        <v>2.1512028804799082</v>
      </c>
      <c r="D123" s="17">
        <f t="shared" si="28"/>
        <v>9.4577141743542654</v>
      </c>
      <c r="E123" s="25">
        <f t="shared" si="20"/>
        <v>11.868391905623849</v>
      </c>
      <c r="F123" s="2">
        <f t="shared" si="29"/>
        <v>66.509070267369438</v>
      </c>
      <c r="G123" s="24">
        <f t="shared" si="30"/>
        <v>0.44442592220958888</v>
      </c>
      <c r="H123" s="2">
        <f t="shared" si="33"/>
        <v>34.175788246790049</v>
      </c>
      <c r="I123" s="24">
        <f t="shared" si="31"/>
        <v>5.2143111089617635</v>
      </c>
      <c r="J123" s="5">
        <f t="shared" si="25"/>
        <v>15.3980062351831</v>
      </c>
      <c r="K123" s="16">
        <f t="shared" si="21"/>
        <v>19.156223040418478</v>
      </c>
      <c r="L123" s="58" t="b">
        <f t="shared" si="32"/>
        <v>0</v>
      </c>
      <c r="M123" s="66">
        <f t="shared" si="22"/>
        <v>-1.2670934376313028</v>
      </c>
      <c r="N123" s="65">
        <f t="shared" si="26"/>
        <v>0.43000000000000027</v>
      </c>
    </row>
    <row r="124" spans="1:14">
      <c r="A124" s="24">
        <f t="shared" si="19"/>
        <v>9.5747398293554387</v>
      </c>
      <c r="B124" s="25">
        <f t="shared" si="27"/>
        <v>0.43500000000000028</v>
      </c>
      <c r="C124" s="17">
        <f t="shared" si="23"/>
        <v>2.1986398062504997</v>
      </c>
      <c r="D124" s="17">
        <f t="shared" si="28"/>
        <v>9.5170561338823845</v>
      </c>
      <c r="E124" s="25">
        <f t="shared" si="20"/>
        <v>11.536739094611002</v>
      </c>
      <c r="F124" s="2">
        <f t="shared" si="29"/>
        <v>66.926378137252129</v>
      </c>
      <c r="G124" s="24">
        <f t="shared" si="30"/>
        <v>0.43599233449079666</v>
      </c>
      <c r="H124" s="2">
        <f t="shared" si="33"/>
        <v>33.555720620919146</v>
      </c>
      <c r="I124" s="24">
        <f t="shared" si="31"/>
        <v>5.2470280459605663</v>
      </c>
      <c r="J124" s="5">
        <f t="shared" si="25"/>
        <v>14.967721147489621</v>
      </c>
      <c r="K124" s="16">
        <f t="shared" si="21"/>
        <v>17.168821350753621</v>
      </c>
      <c r="L124" s="58" t="b">
        <f t="shared" si="32"/>
        <v>0</v>
      </c>
      <c r="M124" s="66">
        <f t="shared" si="22"/>
        <v>-1.275043752697723</v>
      </c>
      <c r="N124" s="65">
        <f t="shared" si="26"/>
        <v>0.43500000000000028</v>
      </c>
    </row>
    <row r="125" spans="1:14">
      <c r="A125" s="24">
        <f t="shared" si="19"/>
        <v>9.6308115996489594</v>
      </c>
      <c r="B125" s="25">
        <f t="shared" si="27"/>
        <v>0.44000000000000028</v>
      </c>
      <c r="C125" s="17">
        <f t="shared" si="23"/>
        <v>2.2463692961585942</v>
      </c>
      <c r="D125" s="17">
        <f t="shared" si="28"/>
        <v>9.5747398293554387</v>
      </c>
      <c r="E125" s="25">
        <f t="shared" si="20"/>
        <v>11.214354058704293</v>
      </c>
      <c r="F125" s="2">
        <f t="shared" si="29"/>
        <v>67.33202466925475</v>
      </c>
      <c r="G125" s="24">
        <f t="shared" si="30"/>
        <v>0.42779441670067786</v>
      </c>
      <c r="H125" s="2">
        <f t="shared" si="33"/>
        <v>32.952980293706219</v>
      </c>
      <c r="I125" s="24">
        <f t="shared" si="31"/>
        <v>5.2788307340695724</v>
      </c>
      <c r="J125" s="5">
        <f t="shared" si="25"/>
        <v>14.549460035748865</v>
      </c>
      <c r="K125" s="16">
        <f t="shared" si="21"/>
        <v>15.236956027112999</v>
      </c>
      <c r="L125" s="58" t="b">
        <f t="shared" si="32"/>
        <v>0</v>
      </c>
      <c r="M125" s="66">
        <f t="shared" si="22"/>
        <v>-1.2827719025069477</v>
      </c>
      <c r="N125" s="65">
        <f t="shared" si="26"/>
        <v>0.44000000000000028</v>
      </c>
    </row>
    <row r="126" spans="1:14">
      <c r="A126" s="24">
        <f t="shared" si="19"/>
        <v>9.6853164887353049</v>
      </c>
      <c r="B126" s="25">
        <f t="shared" si="27"/>
        <v>0.44500000000000028</v>
      </c>
      <c r="C126" s="17">
        <f t="shared" si="23"/>
        <v>2.294383174731105</v>
      </c>
      <c r="D126" s="17">
        <f t="shared" si="28"/>
        <v>9.6308115996489594</v>
      </c>
      <c r="E126" s="25">
        <f t="shared" si="20"/>
        <v>10.900977817269242</v>
      </c>
      <c r="F126" s="2">
        <f t="shared" si="29"/>
        <v>67.726335730227589</v>
      </c>
      <c r="G126" s="24">
        <f t="shared" si="30"/>
        <v>0.41982558322974606</v>
      </c>
      <c r="H126" s="2">
        <f t="shared" si="33"/>
        <v>32.36708306751494</v>
      </c>
      <c r="I126" s="24">
        <f t="shared" si="31"/>
        <v>5.3097447212498432</v>
      </c>
      <c r="J126" s="5">
        <f t="shared" si="25"/>
        <v>14.142886899476835</v>
      </c>
      <c r="K126" s="16">
        <f t="shared" si="21"/>
        <v>13.359075149737516</v>
      </c>
      <c r="L126" s="58" t="b">
        <f t="shared" si="32"/>
        <v>0</v>
      </c>
      <c r="M126" s="66">
        <f t="shared" si="22"/>
        <v>-1.2902840952911134</v>
      </c>
      <c r="N126" s="65">
        <f t="shared" si="26"/>
        <v>0.44500000000000028</v>
      </c>
    </row>
    <row r="127" spans="1:14">
      <c r="A127" s="24">
        <f t="shared" si="19"/>
        <v>9.7382982818687047</v>
      </c>
      <c r="B127" s="25">
        <f t="shared" si="27"/>
        <v>0.45000000000000029</v>
      </c>
      <c r="C127" s="17">
        <f t="shared" si="23"/>
        <v>2.3426734949520656</v>
      </c>
      <c r="D127" s="17">
        <f t="shared" si="28"/>
        <v>9.6853164887353049</v>
      </c>
      <c r="E127" s="25">
        <f t="shared" si="20"/>
        <v>10.596358626680088</v>
      </c>
      <c r="F127" s="2">
        <f t="shared" si="29"/>
        <v>68.109628080929923</v>
      </c>
      <c r="G127" s="24">
        <f t="shared" si="30"/>
        <v>0.41207943249815582</v>
      </c>
      <c r="H127" s="2">
        <f t="shared" si="33"/>
        <v>31.797558275228422</v>
      </c>
      <c r="I127" s="24">
        <f t="shared" si="31"/>
        <v>5.3397948415449061</v>
      </c>
      <c r="J127" s="5">
        <f t="shared" si="25"/>
        <v>13.747675127456924</v>
      </c>
      <c r="K127" s="16">
        <f t="shared" si="21"/>
        <v>11.533670166036751</v>
      </c>
      <c r="L127" s="58" t="b">
        <f t="shared" si="32"/>
        <v>0</v>
      </c>
      <c r="M127" s="66">
        <f t="shared" si="22"/>
        <v>-1.2975863657982298</v>
      </c>
      <c r="N127" s="65">
        <f t="shared" si="26"/>
        <v>0.45000000000000029</v>
      </c>
    </row>
    <row r="128" spans="1:14">
      <c r="A128" s="24">
        <f t="shared" si="19"/>
        <v>9.7897995407591409</v>
      </c>
      <c r="B128" s="25">
        <f t="shared" si="27"/>
        <v>0.45500000000000029</v>
      </c>
      <c r="C128" s="17">
        <f t="shared" si="23"/>
        <v>2.3912325318785754</v>
      </c>
      <c r="D128" s="17">
        <f t="shared" si="28"/>
        <v>9.7382982818687047</v>
      </c>
      <c r="E128" s="25">
        <f t="shared" si="20"/>
        <v>10.300251778087272</v>
      </c>
      <c r="F128" s="2">
        <f t="shared" si="29"/>
        <v>68.482209630492463</v>
      </c>
      <c r="G128" s="24">
        <f t="shared" si="30"/>
        <v>0.40454974181314074</v>
      </c>
      <c r="H128" s="2">
        <f t="shared" si="33"/>
        <v>31.243948402149616</v>
      </c>
      <c r="I128" s="24">
        <f t="shared" si="31"/>
        <v>5.3690052350306088</v>
      </c>
      <c r="J128" s="5">
        <f t="shared" si="25"/>
        <v>13.363507235364319</v>
      </c>
      <c r="K128" s="16">
        <f t="shared" si="21"/>
        <v>9.7592746787272979</v>
      </c>
      <c r="L128" s="58" t="b">
        <f t="shared" si="32"/>
        <v>0</v>
      </c>
      <c r="M128" s="66">
        <f t="shared" si="22"/>
        <v>-1.3046845801400533</v>
      </c>
      <c r="N128" s="65">
        <f t="shared" si="26"/>
        <v>0.45500000000000029</v>
      </c>
    </row>
    <row r="129" spans="1:14">
      <c r="A129" s="24">
        <f t="shared" si="19"/>
        <v>9.8398616377633221</v>
      </c>
      <c r="B129" s="25">
        <f t="shared" si="27"/>
        <v>0.4600000000000003</v>
      </c>
      <c r="C129" s="17">
        <f t="shared" si="23"/>
        <v>2.4400527764351452</v>
      </c>
      <c r="D129" s="17">
        <f t="shared" si="28"/>
        <v>9.7897995407591409</v>
      </c>
      <c r="E129" s="25">
        <f t="shared" si="20"/>
        <v>10.012419400836233</v>
      </c>
      <c r="F129" s="2">
        <f t="shared" si="29"/>
        <v>68.844379683769191</v>
      </c>
      <c r="G129" s="24">
        <f t="shared" si="30"/>
        <v>0.39723046237015408</v>
      </c>
      <c r="H129" s="2">
        <f t="shared" si="33"/>
        <v>30.705808718467242</v>
      </c>
      <c r="I129" s="24">
        <f t="shared" si="31"/>
        <v>5.3973993672075045</v>
      </c>
      <c r="J129" s="5">
        <f t="shared" si="25"/>
        <v>12.990074610722141</v>
      </c>
      <c r="K129" s="16">
        <f t="shared" si="21"/>
        <v>8.0344632678364736</v>
      </c>
      <c r="L129" s="58" t="b">
        <f t="shared" si="32"/>
        <v>0</v>
      </c>
      <c r="M129" s="66">
        <f t="shared" si="22"/>
        <v>-1.3115844405044932</v>
      </c>
      <c r="N129" s="65">
        <f t="shared" si="26"/>
        <v>0.4600000000000003</v>
      </c>
    </row>
    <row r="130" spans="1:14">
      <c r="A130" s="24">
        <f t="shared" si="19"/>
        <v>9.8885247891202184</v>
      </c>
      <c r="B130" s="25">
        <f t="shared" si="27"/>
        <v>0.4650000000000003</v>
      </c>
      <c r="C130" s="17">
        <f t="shared" si="23"/>
        <v>2.4891269293814515</v>
      </c>
      <c r="D130" s="17">
        <f t="shared" si="28"/>
        <v>9.8398616377633221</v>
      </c>
      <c r="E130" s="25">
        <f t="shared" si="20"/>
        <v>9.7326302713794099</v>
      </c>
      <c r="F130" s="2">
        <f t="shared" si="29"/>
        <v>69.196429181777035</v>
      </c>
      <c r="G130" s="24">
        <f t="shared" si="30"/>
        <v>0.3901157143937008</v>
      </c>
      <c r="H130" s="2">
        <f t="shared" si="33"/>
        <v>30.18270692199231</v>
      </c>
      <c r="I130" s="24">
        <f t="shared" si="31"/>
        <v>5.4250000478513192</v>
      </c>
      <c r="J130" s="5">
        <f t="shared" si="25"/>
        <v>12.627077264984729</v>
      </c>
      <c r="K130" s="16">
        <f t="shared" si="21"/>
        <v>6.3578503456236817</v>
      </c>
      <c r="L130" s="58" t="b">
        <f t="shared" si="32"/>
        <v>0</v>
      </c>
      <c r="M130" s="66">
        <f t="shared" si="22"/>
        <v>-1.3182914897363318</v>
      </c>
      <c r="N130" s="65">
        <f t="shared" si="26"/>
        <v>0.4650000000000003</v>
      </c>
    </row>
    <row r="131" spans="1:14">
      <c r="A131" s="24">
        <f t="shared" si="19"/>
        <v>9.9358280872578586</v>
      </c>
      <c r="B131" s="25">
        <f t="shared" si="27"/>
        <v>0.47000000000000031</v>
      </c>
      <c r="C131" s="17">
        <f t="shared" si="23"/>
        <v>2.5384478954486602</v>
      </c>
      <c r="D131" s="17">
        <f t="shared" si="28"/>
        <v>9.8885247891202184</v>
      </c>
      <c r="E131" s="25">
        <f t="shared" si="20"/>
        <v>9.4606596275281394</v>
      </c>
      <c r="F131" s="2">
        <f t="shared" si="29"/>
        <v>69.538640935416595</v>
      </c>
      <c r="G131" s="24">
        <f t="shared" si="30"/>
        <v>0.38319978241395597</v>
      </c>
      <c r="H131" s="2">
        <f t="shared" si="33"/>
        <v>29.674222790878162</v>
      </c>
      <c r="I131" s="24">
        <f t="shared" si="31"/>
        <v>5.4518294493366604</v>
      </c>
      <c r="J131" s="5">
        <f t="shared" si="25"/>
        <v>12.274223592548768</v>
      </c>
      <c r="K131" s="16">
        <f t="shared" si="21"/>
        <v>4.7280890435000851</v>
      </c>
      <c r="L131" s="58" t="b">
        <f t="shared" si="32"/>
        <v>0</v>
      </c>
      <c r="M131" s="66">
        <f t="shared" si="22"/>
        <v>-1.3248111157899487</v>
      </c>
      <c r="N131" s="65">
        <f t="shared" si="26"/>
        <v>0.47000000000000031</v>
      </c>
    </row>
    <row r="132" spans="1:14">
      <c r="A132" s="24">
        <f t="shared" si="19"/>
        <v>9.9818095321973335</v>
      </c>
      <c r="B132" s="25">
        <f t="shared" si="27"/>
        <v>0.47500000000000031</v>
      </c>
      <c r="C132" s="17">
        <f t="shared" si="23"/>
        <v>2.5880087776396055</v>
      </c>
      <c r="D132" s="17">
        <f t="shared" si="28"/>
        <v>9.9358280872578586</v>
      </c>
      <c r="E132" s="25">
        <f t="shared" si="20"/>
        <v>9.1962889878950911</v>
      </c>
      <c r="F132" s="2">
        <f t="shared" si="29"/>
        <v>69.871289852661903</v>
      </c>
      <c r="G132" s="24">
        <f t="shared" si="30"/>
        <v>0.37647711067537082</v>
      </c>
      <c r="H132" s="2">
        <f t="shared" si="33"/>
        <v>29.17994784604474</v>
      </c>
      <c r="I132" s="24">
        <f t="shared" si="31"/>
        <v>5.4779091244486926</v>
      </c>
      <c r="J132" s="5">
        <f t="shared" si="25"/>
        <v>11.931230136498506</v>
      </c>
      <c r="K132" s="16">
        <f t="shared" si="21"/>
        <v>3.1438701300528042</v>
      </c>
      <c r="L132" s="58" t="b">
        <f t="shared" si="32"/>
        <v>0</v>
      </c>
      <c r="M132" s="66">
        <f t="shared" si="22"/>
        <v>-1.3311485560576042</v>
      </c>
      <c r="N132" s="65">
        <f t="shared" si="26"/>
        <v>0.47500000000000031</v>
      </c>
    </row>
    <row r="133" spans="1:14">
      <c r="A133" s="24">
        <f t="shared" si="19"/>
        <v>10.026506062079244</v>
      </c>
      <c r="B133" s="25">
        <f t="shared" si="27"/>
        <v>0.48000000000000032</v>
      </c>
      <c r="C133" s="17">
        <f t="shared" si="23"/>
        <v>2.6378028716882436</v>
      </c>
      <c r="D133" s="17">
        <f t="shared" si="28"/>
        <v>9.9818095321973335</v>
      </c>
      <c r="E133" s="25">
        <f t="shared" si="20"/>
        <v>8.9393059763822489</v>
      </c>
      <c r="F133" s="2">
        <f t="shared" si="29"/>
        <v>70.194643159401423</v>
      </c>
      <c r="G133" s="24">
        <f t="shared" si="30"/>
        <v>0.36994229867358475</v>
      </c>
      <c r="H133" s="2">
        <f t="shared" si="33"/>
        <v>28.69948502303631</v>
      </c>
      <c r="I133" s="24">
        <f t="shared" si="31"/>
        <v>5.503260023697071</v>
      </c>
      <c r="J133" s="5">
        <f t="shared" si="25"/>
        <v>11.597821360897175</v>
      </c>
      <c r="K133" s="16">
        <f t="shared" si="21"/>
        <v>1.6039209593039132</v>
      </c>
      <c r="L133" s="58" t="b">
        <f t="shared" si="32"/>
        <v>0</v>
      </c>
      <c r="M133" s="66">
        <f t="shared" si="22"/>
        <v>-1.3373089015767796</v>
      </c>
      <c r="N133" s="65">
        <f t="shared" si="26"/>
        <v>0.48000000000000032</v>
      </c>
    </row>
    <row r="134" spans="1:14">
      <c r="A134" s="24">
        <f t="shared" si="19"/>
        <v>10.069953582837112</v>
      </c>
      <c r="B134" s="25">
        <f t="shared" si="27"/>
        <v>0.48500000000000032</v>
      </c>
      <c r="C134" s="17">
        <f t="shared" si="23"/>
        <v>2.687823660673935</v>
      </c>
      <c r="D134" s="17">
        <f t="shared" si="28"/>
        <v>10.026506062079244</v>
      </c>
      <c r="E134" s="25">
        <f t="shared" si="20"/>
        <v>8.689504151573427</v>
      </c>
      <c r="F134" s="2">
        <f t="shared" si="29"/>
        <v>70.508960614107821</v>
      </c>
      <c r="G134" s="24">
        <f t="shared" si="30"/>
        <v>0.36359009681705362</v>
      </c>
      <c r="H134" s="2">
        <f t="shared" si="33"/>
        <v>28.232448353048838</v>
      </c>
      <c r="I134" s="24">
        <f t="shared" si="31"/>
        <v>5.5279025121460528</v>
      </c>
      <c r="J134" s="5">
        <f t="shared" si="25"/>
        <v>11.273729429441506</v>
      </c>
      <c r="K134" s="16">
        <f t="shared" si="21"/>
        <v>0.10700444835900651</v>
      </c>
      <c r="L134" s="58" t="b">
        <f t="shared" si="32"/>
        <v>0</v>
      </c>
      <c r="M134" s="66">
        <f t="shared" si="22"/>
        <v>-1.3432971011199442</v>
      </c>
      <c r="N134" s="65">
        <f t="shared" si="26"/>
        <v>0.48500000000000032</v>
      </c>
    </row>
    <row r="135" spans="1:14">
      <c r="A135" s="24">
        <f t="shared" si="19"/>
        <v>10.112186997041583</v>
      </c>
      <c r="B135" s="25">
        <f t="shared" si="27"/>
        <v>0.49000000000000032</v>
      </c>
      <c r="C135" s="17">
        <f t="shared" si="23"/>
        <v>2.7380648097862257</v>
      </c>
      <c r="D135" s="17">
        <f t="shared" si="28"/>
        <v>10.069953582837112</v>
      </c>
      <c r="E135" s="25">
        <f t="shared" si="20"/>
        <v>8.4466828408942956</v>
      </c>
      <c r="F135" s="2">
        <f t="shared" si="29"/>
        <v>70.814494716508975</v>
      </c>
      <c r="G135" s="24">
        <f t="shared" si="30"/>
        <v>0.35741540220991169</v>
      </c>
      <c r="H135" s="2">
        <f t="shared" si="33"/>
        <v>27.778462652870854</v>
      </c>
      <c r="I135" s="24">
        <f t="shared" si="31"/>
        <v>5.5518563857743031</v>
      </c>
      <c r="J135" s="5">
        <f t="shared" si="25"/>
        <v>10.958693990301612</v>
      </c>
      <c r="K135" s="16">
        <f t="shared" si="21"/>
        <v>-1.348081916374535</v>
      </c>
      <c r="L135" s="58" t="b">
        <f t="shared" si="32"/>
        <v>0</v>
      </c>
      <c r="M135" s="66">
        <f t="shared" si="22"/>
        <v>-1.3491179651700467</v>
      </c>
      <c r="N135" s="65">
        <f t="shared" si="26"/>
        <v>0.49000000000000032</v>
      </c>
    </row>
    <row r="136" spans="1:14">
      <c r="A136" s="24">
        <f t="shared" si="19"/>
        <v>10.153240231938616</v>
      </c>
      <c r="B136" s="25">
        <f t="shared" si="27"/>
        <v>0.49500000000000033</v>
      </c>
      <c r="C136" s="17">
        <f t="shared" si="23"/>
        <v>2.7885201612359225</v>
      </c>
      <c r="D136" s="17">
        <f t="shared" si="28"/>
        <v>10.112186997041583</v>
      </c>
      <c r="E136" s="25">
        <f t="shared" si="20"/>
        <v>8.2106469794066754</v>
      </c>
      <c r="F136" s="2">
        <f t="shared" si="29"/>
        <v>71.111490910427875</v>
      </c>
      <c r="G136" s="24">
        <f t="shared" si="30"/>
        <v>0.35141325455267569</v>
      </c>
      <c r="H136" s="2">
        <f t="shared" si="33"/>
        <v>27.337163223488517</v>
      </c>
      <c r="I136" s="24">
        <f t="shared" si="31"/>
        <v>5.575140887377545</v>
      </c>
      <c r="J136" s="5">
        <f t="shared" si="25"/>
        <v>10.652461966973243</v>
      </c>
      <c r="K136" s="16">
        <f t="shared" si="21"/>
        <v>-2.7625070451994524</v>
      </c>
      <c r="L136" s="58" t="b">
        <f t="shared" si="32"/>
        <v>0</v>
      </c>
      <c r="M136" s="66">
        <f t="shared" si="22"/>
        <v>-1.3547761697848948</v>
      </c>
      <c r="N136" s="65">
        <f t="shared" si="26"/>
        <v>0.49500000000000033</v>
      </c>
    </row>
    <row r="137" spans="1:14">
      <c r="A137" s="24">
        <f t="shared" si="19"/>
        <v>10.193146266704154</v>
      </c>
      <c r="B137" s="25">
        <f t="shared" si="27"/>
        <v>0.50000000000000033</v>
      </c>
      <c r="C137" s="17">
        <f t="shared" si="23"/>
        <v>2.839183729308373</v>
      </c>
      <c r="D137" s="17">
        <f t="shared" si="28"/>
        <v>10.153240231938616</v>
      </c>
      <c r="E137" s="25">
        <f t="shared" si="20"/>
        <v>7.9812069531075798</v>
      </c>
      <c r="F137" s="2">
        <f t="shared" si="29"/>
        <v>71.400187780954312</v>
      </c>
      <c r="G137" s="24">
        <f t="shared" si="30"/>
        <v>0.34557883215750285</v>
      </c>
      <c r="H137" s="2">
        <f t="shared" si="33"/>
        <v>26.908195557113082</v>
      </c>
      <c r="I137" s="24">
        <f t="shared" si="31"/>
        <v>5.5977747220268181</v>
      </c>
      <c r="J137" s="5">
        <f t="shared" si="25"/>
        <v>10.354787354974629</v>
      </c>
      <c r="K137" s="16">
        <f t="shared" si="21"/>
        <v>-4.137407184145963</v>
      </c>
      <c r="L137" s="58" t="b">
        <f t="shared" si="32"/>
        <v>0</v>
      </c>
      <c r="M137" s="66">
        <f t="shared" si="22"/>
        <v>-1.360276260353567</v>
      </c>
      <c r="N137" s="65">
        <f t="shared" si="26"/>
        <v>0.50000000000000033</v>
      </c>
    </row>
    <row r="138" spans="1:14">
      <c r="A138" s="24">
        <f t="shared" si="19"/>
        <v>10.231937158937191</v>
      </c>
      <c r="B138" s="25">
        <f t="shared" si="27"/>
        <v>0.50500000000000034</v>
      </c>
      <c r="C138" s="17">
        <f t="shared" si="23"/>
        <v>2.8900496955549801</v>
      </c>
      <c r="D138" s="17">
        <f t="shared" si="28"/>
        <v>10.193146266704154</v>
      </c>
      <c r="E138" s="25">
        <f t="shared" si="20"/>
        <v>7.7581784466071237</v>
      </c>
      <c r="F138" s="2">
        <f t="shared" si="29"/>
        <v>71.680817246106713</v>
      </c>
      <c r="G138" s="24">
        <f t="shared" si="30"/>
        <v>0.33990744807479722</v>
      </c>
      <c r="H138" s="2">
        <f t="shared" si="33"/>
        <v>26.491215052395113</v>
      </c>
      <c r="I138" s="24">
        <f t="shared" si="31"/>
        <v>5.6197760720947656</v>
      </c>
      <c r="J138" s="5">
        <f t="shared" si="25"/>
        <v>10.065431024224344</v>
      </c>
      <c r="K138" s="16">
        <f t="shared" si="21"/>
        <v>-5.4738868277491672</v>
      </c>
      <c r="L138" s="58" t="b">
        <f t="shared" si="32"/>
        <v>0</v>
      </c>
      <c r="M138" s="66">
        <f t="shared" si="22"/>
        <v>-1.3656226552478454</v>
      </c>
      <c r="N138" s="65">
        <f t="shared" si="26"/>
        <v>0.50500000000000034</v>
      </c>
    </row>
    <row r="139" spans="1:14">
      <c r="A139" s="24">
        <f t="shared" si="19"/>
        <v>10.269644070412506</v>
      </c>
      <c r="B139" s="25">
        <f t="shared" si="27"/>
        <v>0.51000000000000034</v>
      </c>
      <c r="C139" s="17">
        <f t="shared" si="23"/>
        <v>2.9411124041190835</v>
      </c>
      <c r="D139" s="17">
        <f t="shared" si="28"/>
        <v>10.231937158937191</v>
      </c>
      <c r="E139" s="25">
        <f t="shared" si="20"/>
        <v>7.5413822950629914</v>
      </c>
      <c r="F139" s="2">
        <f t="shared" si="29"/>
        <v>71.953604743138158</v>
      </c>
      <c r="G139" s="24">
        <f t="shared" si="30"/>
        <v>0.33439454632805765</v>
      </c>
      <c r="H139" s="2">
        <f t="shared" si="33"/>
        <v>26.085886737596972</v>
      </c>
      <c r="I139" s="24">
        <f t="shared" si="31"/>
        <v>5.6411626118620308</v>
      </c>
      <c r="J139" s="5">
        <f t="shared" si="25"/>
        <v>9.7841605269417116</v>
      </c>
      <c r="K139" s="16">
        <f t="shared" si="21"/>
        <v>-6.7730196063190347</v>
      </c>
      <c r="L139" s="58" t="b">
        <f t="shared" si="32"/>
        <v>0</v>
      </c>
      <c r="M139" s="66">
        <f t="shared" si="22"/>
        <v>-1.3708196493716081</v>
      </c>
      <c r="N139" s="65">
        <f t="shared" si="26"/>
        <v>0.51000000000000034</v>
      </c>
    </row>
    <row r="140" spans="1:14">
      <c r="A140" s="24">
        <f t="shared" si="19"/>
        <v>10.306297292113769</v>
      </c>
      <c r="B140" s="25">
        <f t="shared" si="27"/>
        <v>0.51500000000000035</v>
      </c>
      <c r="C140" s="17">
        <f t="shared" si="23"/>
        <v>2.9923663571924579</v>
      </c>
      <c r="D140" s="17">
        <f t="shared" si="28"/>
        <v>10.269644070412506</v>
      </c>
      <c r="E140" s="25">
        <f t="shared" si="20"/>
        <v>7.3306443402525376</v>
      </c>
      <c r="F140" s="2">
        <f t="shared" si="29"/>
        <v>72.21876940963628</v>
      </c>
      <c r="G140" s="24">
        <f t="shared" si="30"/>
        <v>0.32903569825393714</v>
      </c>
      <c r="H140" s="2">
        <f t="shared" si="33"/>
        <v>25.691885001500889</v>
      </c>
      <c r="I140" s="24">
        <f t="shared" si="31"/>
        <v>5.6619515217154843</v>
      </c>
      <c r="J140" s="5">
        <f t="shared" si="25"/>
        <v>9.5107499109151554</v>
      </c>
      <c r="K140" s="16">
        <f t="shared" si="21"/>
        <v>-8.035849148416883</v>
      </c>
      <c r="L140" s="58" t="b">
        <f t="shared" si="32"/>
        <v>0</v>
      </c>
      <c r="M140" s="66">
        <f t="shared" si="22"/>
        <v>-1.375871417611048</v>
      </c>
      <c r="N140" s="65">
        <f t="shared" si="26"/>
        <v>0.51500000000000035</v>
      </c>
    </row>
    <row r="141" spans="1:14">
      <c r="A141" s="24">
        <f t="shared" si="19"/>
        <v>10.341926268567102</v>
      </c>
      <c r="B141" s="25">
        <f t="shared" si="27"/>
        <v>0.52000000000000035</v>
      </c>
      <c r="C141" s="17">
        <f t="shared" si="23"/>
        <v>3.0438062105987735</v>
      </c>
      <c r="D141" s="17">
        <f t="shared" si="28"/>
        <v>10.306297292113769</v>
      </c>
      <c r="E141" s="25">
        <f t="shared" si="20"/>
        <v>7.1257952906666198</v>
      </c>
      <c r="F141" s="2">
        <f t="shared" si="29"/>
        <v>72.476524259562396</v>
      </c>
      <c r="G141" s="24">
        <f t="shared" si="30"/>
        <v>0.32382659894457827</v>
      </c>
      <c r="H141" s="2">
        <f t="shared" si="33"/>
        <v>25.308893331836671</v>
      </c>
      <c r="I141" s="24">
        <f t="shared" si="31"/>
        <v>5.6821595019496911</v>
      </c>
      <c r="J141" s="5">
        <f t="shared" si="25"/>
        <v>9.2449795379886819</v>
      </c>
      <c r="K141" s="16">
        <f t="shared" si="21"/>
        <v>-9.2633899192307396</v>
      </c>
      <c r="L141" s="58" t="b">
        <f t="shared" si="32"/>
        <v>0</v>
      </c>
      <c r="M141" s="66">
        <f t="shared" si="22"/>
        <v>-1.3807820181884747</v>
      </c>
      <c r="N141" s="65">
        <f t="shared" si="26"/>
        <v>0.52000000000000035</v>
      </c>
    </row>
    <row r="142" spans="1:14">
      <c r="A142" s="24">
        <f t="shared" si="19"/>
        <v>10.376559621494668</v>
      </c>
      <c r="B142" s="25">
        <f t="shared" si="27"/>
        <v>0.52500000000000036</v>
      </c>
      <c r="C142" s="17">
        <f t="shared" si="23"/>
        <v>3.0954267695004756</v>
      </c>
      <c r="D142" s="17">
        <f t="shared" si="28"/>
        <v>10.341926268567102</v>
      </c>
      <c r="E142" s="25">
        <f t="shared" si="20"/>
        <v>6.9266705855132757</v>
      </c>
      <c r="F142" s="2">
        <f t="shared" si="29"/>
        <v>72.727076354371377</v>
      </c>
      <c r="G142" s="24">
        <f t="shared" si="30"/>
        <v>0.31876306378936381</v>
      </c>
      <c r="H142" s="2">
        <f t="shared" si="33"/>
        <v>24.936604061018809</v>
      </c>
      <c r="I142" s="24">
        <f t="shared" si="31"/>
        <v>5.7018027861827161</v>
      </c>
      <c r="J142" s="5">
        <f t="shared" si="25"/>
        <v>8.9866359076205971</v>
      </c>
      <c r="K142" s="16">
        <f t="shared" si="21"/>
        <v>-10.456628035522279</v>
      </c>
      <c r="L142" s="58" t="b">
        <f t="shared" si="32"/>
        <v>0</v>
      </c>
      <c r="M142" s="66">
        <f t="shared" si="22"/>
        <v>-1.3855553959223847</v>
      </c>
      <c r="N142" s="65">
        <f t="shared" si="26"/>
        <v>0.52500000000000036</v>
      </c>
    </row>
    <row r="143" spans="1:14">
      <c r="A143" s="24">
        <f t="shared" si="19"/>
        <v>10.410225172807275</v>
      </c>
      <c r="B143" s="25">
        <f t="shared" si="27"/>
        <v>0.53000000000000036</v>
      </c>
      <c r="C143" s="17">
        <f t="shared" si="23"/>
        <v>3.1472229842256301</v>
      </c>
      <c r="D143" s="17">
        <f t="shared" si="28"/>
        <v>10.376559621494668</v>
      </c>
      <c r="E143" s="25">
        <f t="shared" si="20"/>
        <v>6.7331102625215031</v>
      </c>
      <c r="F143" s="2">
        <f t="shared" si="29"/>
        <v>72.970626969349794</v>
      </c>
      <c r="G143" s="24">
        <f t="shared" si="30"/>
        <v>0.31384102511330508</v>
      </c>
      <c r="H143" s="2">
        <f t="shared" si="33"/>
        <v>24.574718118988724</v>
      </c>
      <c r="I143" s="24">
        <f t="shared" si="31"/>
        <v>5.720897154397024</v>
      </c>
      <c r="J143" s="5">
        <f t="shared" si="25"/>
        <v>8.7355114853727027</v>
      </c>
      <c r="K143" s="16">
        <f t="shared" si="21"/>
        <v>-11.616522057801577</v>
      </c>
      <c r="L143" s="58" t="b">
        <f t="shared" si="32"/>
        <v>0</v>
      </c>
      <c r="M143" s="66">
        <f t="shared" si="22"/>
        <v>-1.3901953853964457</v>
      </c>
      <c r="N143" s="65">
        <f t="shared" si="26"/>
        <v>0.53000000000000036</v>
      </c>
    </row>
    <row r="144" spans="1:14">
      <c r="A144" s="24">
        <f t="shared" si="19"/>
        <v>10.442949966954471</v>
      </c>
      <c r="B144" s="25">
        <f t="shared" si="27"/>
        <v>0.53500000000000036</v>
      </c>
      <c r="C144" s="17">
        <f t="shared" si="23"/>
        <v>3.1991899462113849</v>
      </c>
      <c r="D144" s="17">
        <f t="shared" si="28"/>
        <v>10.410225172807275</v>
      </c>
      <c r="E144" s="25">
        <f t="shared" si="20"/>
        <v>6.5449588294392793</v>
      </c>
      <c r="F144" s="2">
        <f t="shared" si="29"/>
        <v>73.207371755305729</v>
      </c>
      <c r="G144" s="24">
        <f t="shared" si="30"/>
        <v>0.3090565289093698</v>
      </c>
      <c r="H144" s="2">
        <f t="shared" si="33"/>
        <v>24.222944792963801</v>
      </c>
      <c r="I144" s="24">
        <f t="shared" si="31"/>
        <v>5.7394579456159693</v>
      </c>
      <c r="J144" s="5">
        <f t="shared" si="25"/>
        <v>8.4914045361923307</v>
      </c>
      <c r="K144" s="16">
        <f t="shared" si="21"/>
        <v>-12.744003760364288</v>
      </c>
      <c r="L144" s="58" t="b">
        <f t="shared" si="32"/>
        <v>0</v>
      </c>
      <c r="M144" s="66">
        <f t="shared" si="22"/>
        <v>-1.3947057140399277</v>
      </c>
      <c r="N144" s="65">
        <f t="shared" si="26"/>
        <v>0.53500000000000036</v>
      </c>
    </row>
    <row r="145" spans="1:14">
      <c r="A145" s="24">
        <f t="shared" si="19"/>
        <v>10.474760292650082</v>
      </c>
      <c r="B145" s="25">
        <f t="shared" si="27"/>
        <v>0.54000000000000037</v>
      </c>
      <c r="C145" s="17">
        <f t="shared" si="23"/>
        <v>3.2513228840607891</v>
      </c>
      <c r="D145" s="17">
        <f t="shared" si="28"/>
        <v>10.442949966954471</v>
      </c>
      <c r="E145" s="25">
        <f t="shared" si="20"/>
        <v>6.3620651391223673</v>
      </c>
      <c r="F145" s="2">
        <f t="shared" si="29"/>
        <v>73.437500895740413</v>
      </c>
      <c r="G145" s="24">
        <f t="shared" si="30"/>
        <v>0.30440573166211987</v>
      </c>
      <c r="H145" s="2">
        <f t="shared" si="33"/>
        <v>23.881001493899834</v>
      </c>
      <c r="I145" s="24">
        <f t="shared" si="31"/>
        <v>5.7575000702260484</v>
      </c>
      <c r="J145" s="5">
        <f t="shared" si="25"/>
        <v>8.2541189623530489</v>
      </c>
      <c r="K145" s="16">
        <f t="shared" si="21"/>
        <v>-13.839978879811699</v>
      </c>
      <c r="L145" s="58" t="b">
        <f t="shared" si="32"/>
        <v>0</v>
      </c>
      <c r="M145" s="66">
        <f t="shared" si="22"/>
        <v>-1.3990900051220354</v>
      </c>
      <c r="N145" s="65">
        <f t="shared" si="26"/>
        <v>0.54000000000000037</v>
      </c>
    </row>
    <row r="146" spans="1:14">
      <c r="A146" s="24">
        <f t="shared" si="19"/>
        <v>10.505681703990652</v>
      </c>
      <c r="B146" s="25">
        <f t="shared" si="27"/>
        <v>0.54500000000000037</v>
      </c>
      <c r="C146" s="17">
        <f t="shared" si="23"/>
        <v>3.3036171597098005</v>
      </c>
      <c r="D146" s="17">
        <f t="shared" si="28"/>
        <v>10.474760292650082</v>
      </c>
      <c r="E146" s="25">
        <f t="shared" si="20"/>
        <v>6.1842822681137966</v>
      </c>
      <c r="F146" s="2">
        <f t="shared" si="29"/>
        <v>73.661199259627764</v>
      </c>
      <c r="G146" s="24">
        <f t="shared" si="30"/>
        <v>0.29988489726011208</v>
      </c>
      <c r="H146" s="2">
        <f t="shared" si="33"/>
        <v>23.548613529479645</v>
      </c>
      <c r="I146" s="24">
        <f t="shared" si="31"/>
        <v>5.775038021954817</v>
      </c>
      <c r="J146" s="5">
        <f t="shared" si="25"/>
        <v>8.0234641459240805</v>
      </c>
      <c r="K146" s="16">
        <f t="shared" si="21"/>
        <v>-14.905327842652902</v>
      </c>
      <c r="L146" s="58" t="b">
        <f t="shared" si="32"/>
        <v>0</v>
      </c>
      <c r="M146" s="66">
        <f t="shared" si="22"/>
        <v>-1.4033517806625895</v>
      </c>
      <c r="N146" s="65">
        <f t="shared" si="26"/>
        <v>0.54500000000000037</v>
      </c>
    </row>
    <row r="147" spans="1:14">
      <c r="A147" s="24">
        <f t="shared" si="19"/>
        <v>10.535739040983733</v>
      </c>
      <c r="B147" s="25">
        <f t="shared" si="27"/>
        <v>0.55000000000000038</v>
      </c>
      <c r="C147" s="17">
        <f t="shared" si="23"/>
        <v>3.3560682647014022</v>
      </c>
      <c r="D147" s="17">
        <f t="shared" si="28"/>
        <v>10.505681703990652</v>
      </c>
      <c r="E147" s="25">
        <f t="shared" si="20"/>
        <v>6.0114673986161851</v>
      </c>
      <c r="F147" s="2">
        <f t="shared" si="29"/>
        <v>73.87864654992471</v>
      </c>
      <c r="G147" s="24">
        <f t="shared" si="30"/>
        <v>0.29549039399457699</v>
      </c>
      <c r="H147" s="2">
        <f t="shared" si="33"/>
        <v>23.225513883445199</v>
      </c>
      <c r="I147" s="24">
        <f t="shared" si="31"/>
        <v>5.7920858895140972</v>
      </c>
      <c r="J147" s="5">
        <f t="shared" si="25"/>
        <v>7.7992547956416782</v>
      </c>
      <c r="K147" s="16">
        <f t="shared" si="21"/>
        <v>-15.940906472575804</v>
      </c>
      <c r="L147" s="58" t="b">
        <f t="shared" si="32"/>
        <v>0</v>
      </c>
      <c r="M147" s="66">
        <f t="shared" si="22"/>
        <v>-1.4074944642613563</v>
      </c>
      <c r="N147" s="65">
        <f t="shared" si="26"/>
        <v>0.55000000000000038</v>
      </c>
    </row>
    <row r="148" spans="1:14">
      <c r="A148" s="24">
        <f t="shared" si="19"/>
        <v>10.564956449502546</v>
      </c>
      <c r="B148" s="25">
        <f t="shared" si="27"/>
        <v>0.55500000000000038</v>
      </c>
      <c r="C148" s="17">
        <f t="shared" si="23"/>
        <v>3.4086718165638383</v>
      </c>
      <c r="D148" s="17">
        <f t="shared" si="28"/>
        <v>10.535739040983733</v>
      </c>
      <c r="E148" s="25">
        <f t="shared" si="20"/>
        <v>5.8434817037624045</v>
      </c>
      <c r="F148" s="2">
        <f t="shared" si="29"/>
        <v>74.090017447931288</v>
      </c>
      <c r="G148" s="24">
        <f t="shared" si="30"/>
        <v>0.29121869164197239</v>
      </c>
      <c r="H148" s="2">
        <f t="shared" si="33"/>
        <v>22.911443001096448</v>
      </c>
      <c r="I148" s="24">
        <f t="shared" si="31"/>
        <v>5.8086573679178128</v>
      </c>
      <c r="J148" s="5">
        <f t="shared" si="25"/>
        <v>7.5813107980598105</v>
      </c>
      <c r="K148" s="16">
        <f t="shared" si="21"/>
        <v>-16.947546677953113</v>
      </c>
      <c r="L148" s="58" t="b">
        <f t="shared" si="32"/>
        <v>0</v>
      </c>
      <c r="M148" s="66">
        <f t="shared" si="22"/>
        <v>-1.4115213838483207</v>
      </c>
      <c r="N148" s="65">
        <f t="shared" si="26"/>
        <v>0.55500000000000038</v>
      </c>
    </row>
    <row r="149" spans="1:14">
      <c r="A149" s="24">
        <f t="shared" si="19"/>
        <v>10.593357400683006</v>
      </c>
      <c r="B149" s="25">
        <f t="shared" si="27"/>
        <v>0.56000000000000039</v>
      </c>
      <c r="C149" s="17">
        <f t="shared" si="23"/>
        <v>3.4614235552900539</v>
      </c>
      <c r="D149" s="17">
        <f t="shared" si="28"/>
        <v>10.564956449502546</v>
      </c>
      <c r="E149" s="25">
        <f t="shared" si="20"/>
        <v>5.6801902360921455</v>
      </c>
      <c r="F149" s="2">
        <f t="shared" si="29"/>
        <v>74.295481753617068</v>
      </c>
      <c r="G149" s="24">
        <f t="shared" si="30"/>
        <v>0.28706635862805419</v>
      </c>
      <c r="H149" s="2">
        <f t="shared" si="33"/>
        <v>22.606148580783675</v>
      </c>
      <c r="I149" s="24">
        <f t="shared" si="31"/>
        <v>5.8247657694835775</v>
      </c>
      <c r="J149" s="5">
        <f t="shared" si="25"/>
        <v>7.3694570728599018</v>
      </c>
      <c r="K149" s="16">
        <f t="shared" si="21"/>
        <v>-17.92605712013702</v>
      </c>
      <c r="L149" s="58" t="b">
        <f t="shared" si="32"/>
        <v>0</v>
      </c>
      <c r="M149" s="66">
        <f t="shared" si="22"/>
        <v>-1.4154357743570927</v>
      </c>
      <c r="N149" s="65">
        <f t="shared" si="26"/>
        <v>0.56000000000000039</v>
      </c>
    </row>
    <row r="150" spans="1:14">
      <c r="A150" s="24">
        <f t="shared" si="19"/>
        <v>10.620964709778731</v>
      </c>
      <c r="B150" s="25">
        <f t="shared" si="27"/>
        <v>0.56500000000000039</v>
      </c>
      <c r="C150" s="17">
        <f t="shared" si="23"/>
        <v>3.5143193399155179</v>
      </c>
      <c r="D150" s="17">
        <f t="shared" si="28"/>
        <v>10.593357400683006</v>
      </c>
      <c r="E150" s="25">
        <f t="shared" si="20"/>
        <v>5.5214618191450349</v>
      </c>
      <c r="F150" s="2">
        <f t="shared" si="29"/>
        <v>74.495204522025873</v>
      </c>
      <c r="G150" s="24">
        <f t="shared" si="30"/>
        <v>0.283030059271205</v>
      </c>
      <c r="H150" s="2">
        <f t="shared" si="33"/>
        <v>22.309385371227098</v>
      </c>
      <c r="I150" s="24">
        <f t="shared" si="31"/>
        <v>5.8404240345268281</v>
      </c>
      <c r="J150" s="5">
        <f t="shared" si="25"/>
        <v>7.1635234322043315</v>
      </c>
      <c r="K150" s="16">
        <f t="shared" si="21"/>
        <v>-18.877223863078619</v>
      </c>
      <c r="L150" s="58" t="b">
        <f t="shared" si="32"/>
        <v>0</v>
      </c>
      <c r="M150" s="66">
        <f t="shared" si="22"/>
        <v>-1.4192407803236335</v>
      </c>
      <c r="N150" s="65">
        <f t="shared" si="26"/>
        <v>0.56500000000000039</v>
      </c>
    </row>
    <row r="151" spans="1:14">
      <c r="A151" s="24">
        <f t="shared" si="19"/>
        <v>10.647800554489145</v>
      </c>
      <c r="B151" s="25">
        <f t="shared" si="27"/>
        <v>0.5700000000000004</v>
      </c>
      <c r="C151" s="17">
        <f t="shared" si="23"/>
        <v>3.5673551451916721</v>
      </c>
      <c r="D151" s="17">
        <f t="shared" si="28"/>
        <v>10.620964709778731</v>
      </c>
      <c r="E151" s="25">
        <f t="shared" si="20"/>
        <v>5.3671689420829098</v>
      </c>
      <c r="F151" s="2">
        <f t="shared" si="29"/>
        <v>74.689346195869163</v>
      </c>
      <c r="G151" s="24">
        <f t="shared" si="30"/>
        <v>0.27910655110278543</v>
      </c>
      <c r="H151" s="2">
        <f t="shared" si="33"/>
        <v>22.020914974499497</v>
      </c>
      <c r="I151" s="24">
        <f t="shared" si="31"/>
        <v>5.8556447417561426</v>
      </c>
      <c r="J151" s="5">
        <f t="shared" si="25"/>
        <v>6.9633444440196595</v>
      </c>
      <c r="K151" s="16">
        <f t="shared" si="21"/>
        <v>-19.801811004794828</v>
      </c>
      <c r="L151" s="58" t="b">
        <f t="shared" si="32"/>
        <v>0</v>
      </c>
      <c r="M151" s="66">
        <f t="shared" si="22"/>
        <v>-1.4229394584123316</v>
      </c>
      <c r="N151" s="65">
        <f t="shared" si="26"/>
        <v>0.5700000000000004</v>
      </c>
    </row>
    <row r="152" spans="1:14">
      <c r="A152" s="24">
        <f t="shared" si="19"/>
        <v>10.673886492775429</v>
      </c>
      <c r="B152" s="25">
        <f t="shared" si="27"/>
        <v>0.5750000000000004</v>
      </c>
      <c r="C152" s="17">
        <f t="shared" si="23"/>
        <v>3.6205270583523417</v>
      </c>
      <c r="D152" s="17">
        <f t="shared" si="28"/>
        <v>10.647800554489145</v>
      </c>
      <c r="E152" s="25">
        <f t="shared" si="20"/>
        <v>5.2171876572570239</v>
      </c>
      <c r="F152" s="2">
        <f t="shared" si="29"/>
        <v>74.878062734413845</v>
      </c>
      <c r="G152" s="24">
        <f t="shared" si="30"/>
        <v>0.27529268226237558</v>
      </c>
      <c r="H152" s="2">
        <f t="shared" si="33"/>
        <v>21.740505654515022</v>
      </c>
      <c r="I152" s="24">
        <f t="shared" si="31"/>
        <v>5.8704401183780455</v>
      </c>
      <c r="J152" s="5">
        <f t="shared" si="25"/>
        <v>6.7687592991007897</v>
      </c>
      <c r="K152" s="16">
        <f t="shared" si="21"/>
        <v>-20.700561291188517</v>
      </c>
      <c r="L152" s="58" t="b">
        <f t="shared" si="32"/>
        <v>0</v>
      </c>
      <c r="M152" s="66">
        <f t="shared" si="22"/>
        <v>-1.4265347798715133</v>
      </c>
      <c r="N152" s="65">
        <f t="shared" si="26"/>
        <v>0.5750000000000004</v>
      </c>
    </row>
    <row r="153" spans="1:14">
      <c r="A153" s="24">
        <f t="shared" si="19"/>
        <v>10.699243480178616</v>
      </c>
      <c r="B153" s="25">
        <f t="shared" si="27"/>
        <v>0.5800000000000004</v>
      </c>
      <c r="C153" s="17">
        <f t="shared" si="23"/>
        <v>3.6738312759705032</v>
      </c>
      <c r="D153" s="17">
        <f t="shared" si="28"/>
        <v>10.673886492775429</v>
      </c>
      <c r="E153" s="25">
        <f t="shared" si="20"/>
        <v>5.0713974806374829</v>
      </c>
      <c r="F153" s="2">
        <f t="shared" si="29"/>
        <v>75.061505738768673</v>
      </c>
      <c r="G153" s="24">
        <f t="shared" si="30"/>
        <v>0.27158538896579787</v>
      </c>
      <c r="H153" s="2">
        <f t="shared" si="33"/>
        <v>21.467932150869146</v>
      </c>
      <c r="I153" s="24">
        <f t="shared" si="31"/>
        <v>5.8848220499194639</v>
      </c>
      <c r="J153" s="5">
        <f t="shared" si="25"/>
        <v>6.5796116819284576</v>
      </c>
      <c r="K153" s="16">
        <f t="shared" si="21"/>
        <v>-21.574196712716702</v>
      </c>
      <c r="L153" s="58" t="b">
        <f t="shared" si="32"/>
        <v>0</v>
      </c>
      <c r="M153" s="66">
        <f t="shared" si="22"/>
        <v>-1.4300296329203217</v>
      </c>
      <c r="N153" s="65">
        <f t="shared" si="26"/>
        <v>0.5800000000000004</v>
      </c>
    </row>
    <row r="154" spans="1:14">
      <c r="A154" s="24">
        <f t="shared" si="19"/>
        <v>10.723891886653742</v>
      </c>
      <c r="B154" s="25">
        <f t="shared" si="27"/>
        <v>0.58500000000000041</v>
      </c>
      <c r="C154" s="17">
        <f t="shared" si="23"/>
        <v>3.7272641009028882</v>
      </c>
      <c r="D154" s="17">
        <f t="shared" si="28"/>
        <v>10.699243480178616</v>
      </c>
      <c r="E154" s="25">
        <f t="shared" si="20"/>
        <v>4.929681295025194</v>
      </c>
      <c r="F154" s="2">
        <f t="shared" si="29"/>
        <v>75.239822573669485</v>
      </c>
      <c r="G154" s="24">
        <f t="shared" si="30"/>
        <v>0.26798169304389696</v>
      </c>
      <c r="H154" s="2">
        <f t="shared" si="33"/>
        <v>21.202975497880931</v>
      </c>
      <c r="I154" s="24">
        <f t="shared" si="31"/>
        <v>5.8988020897756872</v>
      </c>
      <c r="J154" s="5">
        <f t="shared" si="25"/>
        <v>6.3957496450967781</v>
      </c>
      <c r="K154" s="16">
        <f t="shared" si="21"/>
        <v>-22.423419084384808</v>
      </c>
      <c r="L154" s="58" t="b">
        <f t="shared" si="32"/>
        <v>0</v>
      </c>
      <c r="M154" s="66">
        <f t="shared" si="22"/>
        <v>-1.4334268250689064</v>
      </c>
      <c r="N154" s="65">
        <f t="shared" si="26"/>
        <v>0.58500000000000041</v>
      </c>
    </row>
    <row r="155" spans="1:14">
      <c r="A155" s="24">
        <f t="shared" si="19"/>
        <v>10.747851512933584</v>
      </c>
      <c r="B155" s="25">
        <f t="shared" si="27"/>
        <v>0.59000000000000041</v>
      </c>
      <c r="C155" s="17">
        <f t="shared" si="23"/>
        <v>3.7808219393199689</v>
      </c>
      <c r="D155" s="17">
        <f t="shared" si="28"/>
        <v>10.723891886653742</v>
      </c>
      <c r="E155" s="25">
        <f t="shared" si="20"/>
        <v>4.7919252559683798</v>
      </c>
      <c r="F155" s="2">
        <f t="shared" si="29"/>
        <v>75.413156485861307</v>
      </c>
      <c r="G155" s="24">
        <f t="shared" si="30"/>
        <v>0.26447869955009584</v>
      </c>
      <c r="H155" s="2">
        <f t="shared" si="33"/>
        <v>20.945422848691965</v>
      </c>
      <c r="I155" s="24">
        <f t="shared" si="31"/>
        <v>5.912391468491526</v>
      </c>
      <c r="J155" s="5">
        <f t="shared" si="25"/>
        <v>6.2170254872497823</v>
      </c>
      <c r="K155" s="16">
        <f t="shared" si="21"/>
        <v>-23.248910609534111</v>
      </c>
      <c r="L155" s="58" t="b">
        <f t="shared" si="32"/>
        <v>0</v>
      </c>
      <c r="M155" s="66">
        <f t="shared" si="22"/>
        <v>-1.43672908537377</v>
      </c>
      <c r="N155" s="65">
        <f t="shared" si="26"/>
        <v>0.59000000000000041</v>
      </c>
    </row>
    <row r="156" spans="1:14">
      <c r="A156" s="24">
        <f t="shared" si="19"/>
        <v>10.771141606435126</v>
      </c>
      <c r="B156" s="25">
        <f t="shared" si="27"/>
        <v>0.59500000000000042</v>
      </c>
      <c r="C156" s="17">
        <f t="shared" si="23"/>
        <v>3.834501297818937</v>
      </c>
      <c r="D156" s="17">
        <f t="shared" si="28"/>
        <v>10.747851512933584</v>
      </c>
      <c r="E156" s="25">
        <f t="shared" si="20"/>
        <v>4.6580187003083644</v>
      </c>
      <c r="F156" s="2">
        <f t="shared" si="29"/>
        <v>75.581646719172312</v>
      </c>
      <c r="G156" s="24">
        <f t="shared" si="30"/>
        <v>0.26107359443480616</v>
      </c>
      <c r="H156" s="2">
        <f t="shared" si="33"/>
        <v>20.695067304280684</v>
      </c>
      <c r="I156" s="24">
        <f t="shared" si="31"/>
        <v>5.9256011027831095</v>
      </c>
      <c r="J156" s="5">
        <f t="shared" si="25"/>
        <v>6.0432956344288797</v>
      </c>
      <c r="K156" s="16">
        <f t="shared" si="21"/>
        <v>-24.051334427873488</v>
      </c>
      <c r="L156" s="58" t="b">
        <f t="shared" si="32"/>
        <v>0</v>
      </c>
      <c r="M156" s="66">
        <f t="shared" si="22"/>
        <v>-1.4399390666300871</v>
      </c>
      <c r="N156" s="65">
        <f t="shared" si="26"/>
        <v>0.59500000000000042</v>
      </c>
    </row>
    <row r="157" spans="1:14">
      <c r="A157" s="24">
        <f t="shared" si="19"/>
        <v>10.793780876721529</v>
      </c>
      <c r="B157" s="25">
        <f t="shared" si="27"/>
        <v>0.60000000000000042</v>
      </c>
      <c r="C157" s="17">
        <f t="shared" si="23"/>
        <v>3.8882987806173586</v>
      </c>
      <c r="D157" s="17">
        <f t="shared" si="28"/>
        <v>10.771141606435126</v>
      </c>
      <c r="E157" s="25">
        <f t="shared" si="20"/>
        <v>4.5278540572807167</v>
      </c>
      <c r="F157" s="2">
        <f t="shared" si="29"/>
        <v>75.745428626372259</v>
      </c>
      <c r="G157" s="24">
        <f t="shared" si="30"/>
        <v>0.25776364228482607</v>
      </c>
      <c r="H157" s="2">
        <f t="shared" si="33"/>
        <v>20.451707747254776</v>
      </c>
      <c r="I157" s="24">
        <f t="shared" si="31"/>
        <v>5.9384416043075854</v>
      </c>
      <c r="J157" s="5">
        <f t="shared" si="25"/>
        <v>5.8744205247360179</v>
      </c>
      <c r="K157" s="16">
        <f t="shared" si="21"/>
        <v>-24.831335148198303</v>
      </c>
      <c r="L157" s="58" t="b">
        <f t="shared" si="32"/>
        <v>0</v>
      </c>
      <c r="M157" s="66">
        <f t="shared" si="22"/>
        <v>-1.4430593475027784</v>
      </c>
      <c r="N157" s="65">
        <f t="shared" si="26"/>
        <v>0.60000000000000042</v>
      </c>
    </row>
    <row r="158" spans="1:14">
      <c r="A158" s="24">
        <f t="shared" si="19"/>
        <v>10.815787510532033</v>
      </c>
      <c r="B158" s="25">
        <f t="shared" si="27"/>
        <v>0.60500000000000043</v>
      </c>
      <c r="C158" s="17">
        <f t="shared" si="23"/>
        <v>3.94221108682525</v>
      </c>
      <c r="D158" s="17">
        <f t="shared" si="28"/>
        <v>10.793780876721529</v>
      </c>
      <c r="E158" s="25">
        <f t="shared" si="20"/>
        <v>4.4013267621008678</v>
      </c>
      <c r="F158" s="2">
        <f t="shared" si="29"/>
        <v>75.904633777904891</v>
      </c>
      <c r="G158" s="24">
        <f t="shared" si="30"/>
        <v>0.25454618412590979</v>
      </c>
      <c r="H158" s="2">
        <f t="shared" si="33"/>
        <v>20.215148680288209</v>
      </c>
      <c r="I158" s="24">
        <f t="shared" si="31"/>
        <v>5.9509232881877434</v>
      </c>
      <c r="J158" s="5">
        <f t="shared" si="25"/>
        <v>5.7102644962198816</v>
      </c>
      <c r="K158" s="16">
        <f t="shared" si="21"/>
        <v>-25.589539366221359</v>
      </c>
      <c r="L158" s="58" t="b">
        <f t="shared" si="32"/>
        <v>0</v>
      </c>
      <c r="M158" s="66">
        <f t="shared" si="22"/>
        <v>-1.4460924345980146</v>
      </c>
      <c r="N158" s="65">
        <f t="shared" si="26"/>
        <v>0.60500000000000043</v>
      </c>
    </row>
    <row r="159" spans="1:14">
      <c r="A159" s="24">
        <f t="shared" si="19"/>
        <v>10.837179186391854</v>
      </c>
      <c r="B159" s="25">
        <f t="shared" si="27"/>
        <v>0.61000000000000043</v>
      </c>
      <c r="C159" s="17">
        <f t="shared" si="23"/>
        <v>3.9962350077933837</v>
      </c>
      <c r="D159" s="17">
        <f t="shared" si="28"/>
        <v>10.815787510532033</v>
      </c>
      <c r="E159" s="25">
        <f t="shared" si="20"/>
        <v>4.2783351719642884</v>
      </c>
      <c r="F159" s="2">
        <f t="shared" si="29"/>
        <v>76.059390067582143</v>
      </c>
      <c r="G159" s="24">
        <f t="shared" si="30"/>
        <v>0.25141863528674041</v>
      </c>
      <c r="H159" s="2">
        <f t="shared" si="33"/>
        <v>19.985200069072867</v>
      </c>
      <c r="I159" s="24">
        <f t="shared" si="31"/>
        <v>5.9630561812984402</v>
      </c>
      <c r="J159" s="5">
        <f t="shared" si="25"/>
        <v>5.5506956778949137</v>
      </c>
      <c r="K159" s="16">
        <f t="shared" si="21"/>
        <v>-26.326556167934971</v>
      </c>
      <c r="L159" s="58" t="b">
        <f t="shared" si="32"/>
        <v>0</v>
      </c>
      <c r="M159" s="66">
        <f t="shared" si="22"/>
        <v>-1.449040764476841</v>
      </c>
      <c r="N159" s="65">
        <f t="shared" si="26"/>
        <v>0.61000000000000043</v>
      </c>
    </row>
    <row r="160" spans="1:14">
      <c r="A160" s="24">
        <f t="shared" si="19"/>
        <v>10.857973088813825</v>
      </c>
      <c r="B160" s="25">
        <f t="shared" si="27"/>
        <v>0.61500000000000044</v>
      </c>
      <c r="C160" s="17">
        <f t="shared" si="23"/>
        <v>4.0503674245356933</v>
      </c>
      <c r="D160" s="17">
        <f t="shared" si="28"/>
        <v>10.837179186391854</v>
      </c>
      <c r="E160" s="25">
        <f t="shared" si="20"/>
        <v>4.1587804843941267</v>
      </c>
      <c r="F160" s="2">
        <f t="shared" si="29"/>
        <v>76.209821815324702</v>
      </c>
      <c r="G160" s="24">
        <f t="shared" si="30"/>
        <v>0.24837848332259274</v>
      </c>
      <c r="H160" s="2">
        <f t="shared" si="33"/>
        <v>19.761677189658769</v>
      </c>
      <c r="I160" s="24">
        <f t="shared" si="31"/>
        <v>5.9748500303214565</v>
      </c>
      <c r="J160" s="5">
        <f t="shared" si="25"/>
        <v>5.3955858838057464</v>
      </c>
      <c r="K160" s="16">
        <f t="shared" si="21"/>
        <v>-27.04297761890556</v>
      </c>
      <c r="L160" s="58" t="b">
        <f t="shared" si="32"/>
        <v>0</v>
      </c>
      <c r="M160" s="66">
        <f t="shared" si="22"/>
        <v>-1.451906705612533</v>
      </c>
      <c r="N160" s="65">
        <f t="shared" si="26"/>
        <v>0.61500000000000044</v>
      </c>
    </row>
    <row r="161" spans="1:14">
      <c r="A161" s="24">
        <f t="shared" si="19"/>
        <v>10.878185922103178</v>
      </c>
      <c r="B161" s="25">
        <f t="shared" si="27"/>
        <v>0.62000000000000044</v>
      </c>
      <c r="C161" s="17">
        <f t="shared" si="23"/>
        <v>4.1046053052237079</v>
      </c>
      <c r="D161" s="17">
        <f t="shared" si="28"/>
        <v>10.857973088813825</v>
      </c>
      <c r="E161" s="25">
        <f t="shared" si="20"/>
        <v>4.0425666578704869</v>
      </c>
      <c r="F161" s="2">
        <f t="shared" si="29"/>
        <v>76.356049867031516</v>
      </c>
      <c r="G161" s="24">
        <f t="shared" si="30"/>
        <v>0.24542328599702076</v>
      </c>
      <c r="H161" s="2">
        <f t="shared" si="33"/>
        <v>19.544400480060517</v>
      </c>
      <c r="I161" s="24">
        <f t="shared" si="31"/>
        <v>5.9863143095752704</v>
      </c>
      <c r="J161" s="5">
        <f t="shared" si="25"/>
        <v>5.2448105100520745</v>
      </c>
      <c r="K161" s="16">
        <f t="shared" si="21"/>
        <v>-27.739379239896333</v>
      </c>
      <c r="L161" s="58" t="b">
        <f t="shared" si="32"/>
        <v>0</v>
      </c>
      <c r="M161" s="66">
        <f t="shared" si="22"/>
        <v>-1.4546925602932621</v>
      </c>
      <c r="N161" s="65">
        <f t="shared" si="26"/>
        <v>0.62000000000000044</v>
      </c>
    </row>
    <row r="162" spans="1:14">
      <c r="A162" s="24">
        <f t="shared" si="19"/>
        <v>10.897833923776567</v>
      </c>
      <c r="B162" s="25">
        <f t="shared" si="27"/>
        <v>0.62500000000000044</v>
      </c>
      <c r="C162" s="17">
        <f t="shared" si="23"/>
        <v>4.1589457027510006</v>
      </c>
      <c r="D162" s="17">
        <f t="shared" si="28"/>
        <v>10.878185922103178</v>
      </c>
      <c r="E162" s="25">
        <f t="shared" si="20"/>
        <v>3.9296003346776796</v>
      </c>
      <c r="F162" s="2">
        <f t="shared" si="29"/>
        <v>76.498191691658604</v>
      </c>
      <c r="G162" s="24">
        <f t="shared" si="30"/>
        <v>0.24255066931994082</v>
      </c>
      <c r="H162" s="2">
        <f t="shared" si="33"/>
        <v>19.333195396010094</v>
      </c>
      <c r="I162" s="24">
        <f t="shared" si="31"/>
        <v>5.9974582286260345</v>
      </c>
      <c r="J162" s="5">
        <f t="shared" si="25"/>
        <v>5.098248434690853</v>
      </c>
      <c r="K162" s="16">
        <f t="shared" si="21"/>
        <v>-28.416320469198649</v>
      </c>
      <c r="L162" s="58" t="b">
        <f t="shared" si="32"/>
        <v>0</v>
      </c>
      <c r="M162" s="66">
        <f t="shared" si="22"/>
        <v>-1.4574005664715752</v>
      </c>
      <c r="N162" s="65">
        <f t="shared" si="26"/>
        <v>0.62500000000000044</v>
      </c>
    </row>
    <row r="163" spans="1:14">
      <c r="A163" s="24">
        <f t="shared" si="19"/>
        <v>10.916932877606104</v>
      </c>
      <c r="B163" s="25">
        <f t="shared" si="27"/>
        <v>0.63000000000000045</v>
      </c>
      <c r="C163" s="17">
        <f t="shared" si="23"/>
        <v>4.2133857523657001</v>
      </c>
      <c r="D163" s="17">
        <f t="shared" si="28"/>
        <v>10.897833923776567</v>
      </c>
      <c r="E163" s="25">
        <f t="shared" si="20"/>
        <v>3.8197907659074297</v>
      </c>
      <c r="F163" s="2">
        <f t="shared" si="29"/>
        <v>76.636361475585062</v>
      </c>
      <c r="G163" s="24">
        <f t="shared" si="30"/>
        <v>0.23975832564054206</v>
      </c>
      <c r="H163" s="2">
        <f t="shared" si="33"/>
        <v>19.127892270740848</v>
      </c>
      <c r="I163" s="24">
        <f t="shared" si="31"/>
        <v>6.0082907396858687</v>
      </c>
      <c r="J163" s="5">
        <f t="shared" si="25"/>
        <v>4.9557819204358138</v>
      </c>
      <c r="K163" s="16">
        <f t="shared" si="21"/>
        <v>-29.074345112043922</v>
      </c>
      <c r="L163" s="58" t="b">
        <f t="shared" si="32"/>
        <v>0</v>
      </c>
      <c r="M163" s="66">
        <f t="shared" si="22"/>
        <v>-1.4600328995622114</v>
      </c>
      <c r="N163" s="65">
        <f t="shared" si="26"/>
        <v>0.63000000000000045</v>
      </c>
    </row>
    <row r="164" spans="1:14">
      <c r="A164" s="24">
        <f t="shared" si="19"/>
        <v>10.935498126298894</v>
      </c>
      <c r="B164" s="25">
        <f t="shared" si="27"/>
        <v>0.63500000000000045</v>
      </c>
      <c r="C164" s="17">
        <f t="shared" si="23"/>
        <v>4.267922669369157</v>
      </c>
      <c r="D164" s="17">
        <f t="shared" si="28"/>
        <v>10.916932877606104</v>
      </c>
      <c r="E164" s="25">
        <f t="shared" si="20"/>
        <v>3.7130497385578072</v>
      </c>
      <c r="F164" s="2">
        <f t="shared" si="29"/>
        <v>76.77067021434209</v>
      </c>
      <c r="G164" s="24">
        <f t="shared" si="30"/>
        <v>0.23704401179348666</v>
      </c>
      <c r="H164" s="2">
        <f t="shared" si="33"/>
        <v>18.928326178689435</v>
      </c>
      <c r="I164" s="24">
        <f t="shared" si="31"/>
        <v>6.0188205448044201</v>
      </c>
      <c r="J164" s="5">
        <f t="shared" si="25"/>
        <v>4.8172965200758444</v>
      </c>
      <c r="K164" s="16">
        <f t="shared" si="21"/>
        <v>-29.713981777457246</v>
      </c>
      <c r="L164" s="58" t="b">
        <f t="shared" si="32"/>
        <v>0</v>
      </c>
      <c r="M164" s="66">
        <f t="shared" si="22"/>
        <v>-1.4625916741896638</v>
      </c>
      <c r="N164" s="65">
        <f t="shared" si="26"/>
        <v>0.63500000000000045</v>
      </c>
    </row>
    <row r="165" spans="1:14">
      <c r="A165" s="24">
        <f t="shared" ref="A165:A228" si="34">D166</f>
        <v>10.953544583822241</v>
      </c>
      <c r="B165" s="25">
        <f t="shared" si="27"/>
        <v>0.64000000000000046</v>
      </c>
      <c r="C165" s="17">
        <f t="shared" si="23"/>
        <v>4.3225537468789197</v>
      </c>
      <c r="D165" s="17">
        <f t="shared" si="28"/>
        <v>10.935498126298894</v>
      </c>
      <c r="E165" s="25">
        <f t="shared" ref="E165:E228" si="35">COS($C$14*PI()/180)*IF(L165,$K$18,($C$22*$C$16*$C$15*($C$21*(1-D165*$C$16/(2*PI()*$C$13/COS($C$14*PI()/180)*$C$20))-$C$19)/($C$12*$C$13)))</f>
        <v>3.6092915046693812</v>
      </c>
      <c r="F165" s="2">
        <f t="shared" si="29"/>
        <v>76.901225801778665</v>
      </c>
      <c r="G165" s="24">
        <f t="shared" si="30"/>
        <v>0.23440554729691665</v>
      </c>
      <c r="H165" s="2">
        <f t="shared" si="33"/>
        <v>18.734336803006851</v>
      </c>
      <c r="I165" s="24">
        <f t="shared" si="31"/>
        <v>6.0290561028594469</v>
      </c>
      <c r="J165" s="5">
        <f t="shared" si="25"/>
        <v>4.6826809845365585</v>
      </c>
      <c r="K165" s="16">
        <f t="shared" ref="K165:K228" si="36">$C$16*$C$15*($C$21*(1-D165*$C$16/(2*PI()*$C$13*$C$20))-$C$19)/$C$13</f>
        <v>-30.335744302902903</v>
      </c>
      <c r="L165" s="58" t="b">
        <f t="shared" si="32"/>
        <v>0</v>
      </c>
      <c r="M165" s="66">
        <f t="shared" ref="M165:M228" si="37">2*PI()*$C$13*I165-D165</f>
        <v>-1.4650789458869209</v>
      </c>
      <c r="N165" s="65">
        <f t="shared" si="26"/>
        <v>0.64000000000000046</v>
      </c>
    </row>
    <row r="166" spans="1:14">
      <c r="A166" s="24">
        <f t="shared" si="34"/>
        <v>10.971086747384449</v>
      </c>
      <c r="B166" s="25">
        <f t="shared" si="27"/>
        <v>0.64500000000000046</v>
      </c>
      <c r="C166" s="17">
        <f t="shared" ref="C166:C229" si="38">C165+$C$23*(D166+D165)/2</f>
        <v>4.3772763536542225</v>
      </c>
      <c r="D166" s="17">
        <f t="shared" si="28"/>
        <v>10.953544583822241</v>
      </c>
      <c r="E166" s="25">
        <f t="shared" si="35"/>
        <v>3.5084327124414916</v>
      </c>
      <c r="F166" s="2">
        <f t="shared" si="29"/>
        <v>77.028133116735589</v>
      </c>
      <c r="G166" s="24">
        <f t="shared" si="30"/>
        <v>0.23184081260081207</v>
      </c>
      <c r="H166" s="2">
        <f t="shared" si="33"/>
        <v>18.545768306771414</v>
      </c>
      <c r="I166" s="24">
        <f t="shared" si="31"/>
        <v>6.0390056363520701</v>
      </c>
      <c r="J166" s="5">
        <f t="shared" ref="J166:J229" si="39">IF(L166,$I$18*$C$13,$C$16*$C$15*(G166-$C$19))</f>
        <v>4.5518271735108149</v>
      </c>
      <c r="K166" s="16">
        <f t="shared" si="36"/>
        <v>-30.94013216706449</v>
      </c>
      <c r="L166" s="58" t="b">
        <f t="shared" si="32"/>
        <v>0</v>
      </c>
      <c r="M166" s="66">
        <f t="shared" si="37"/>
        <v>-1.4674967127467333</v>
      </c>
      <c r="N166" s="65">
        <f t="shared" ref="N166:N229" si="40">B166</f>
        <v>0.64500000000000046</v>
      </c>
    </row>
    <row r="167" spans="1:14">
      <c r="A167" s="24">
        <f t="shared" si="34"/>
        <v>10.988138709080816</v>
      </c>
      <c r="B167" s="25">
        <f t="shared" ref="B167:B230" si="41">B166+$C$23</f>
        <v>0.65000000000000047</v>
      </c>
      <c r="C167" s="17">
        <f t="shared" si="38"/>
        <v>4.432087931982239</v>
      </c>
      <c r="D167" s="17">
        <f t="shared" ref="D167:D230" si="42">D166+E166*$C$23</f>
        <v>10.971086747384449</v>
      </c>
      <c r="E167" s="25">
        <f t="shared" si="35"/>
        <v>3.4103923392735549</v>
      </c>
      <c r="F167" s="2">
        <f t="shared" ref="F167:F230" si="43">IF(L167,$C$20*(1-G167/$C$21),I167*$C$16)</f>
        <v>77.15149410729758</v>
      </c>
      <c r="G167" s="24">
        <f t="shared" ref="G167:G230" si="44">IF(L167,(J167/($C$16*$C$15)+$C$19),$C$21*(1-F167/$C$20))</f>
        <v>0.22934774738429906</v>
      </c>
      <c r="H167" s="2">
        <f t="shared" si="33"/>
        <v>18.362469207800764</v>
      </c>
      <c r="I167" s="24">
        <f t="shared" ref="I167:I230" si="45">IF(L167,F167/$C$16,D167/(2*PI()*$C$13))*COS($C$14*PI()/180)</f>
        <v>6.0486771380121302</v>
      </c>
      <c r="J167" s="5">
        <f t="shared" si="39"/>
        <v>4.4246299685866806</v>
      </c>
      <c r="K167" s="16">
        <f t="shared" si="36"/>
        <v>-31.527630891089522</v>
      </c>
      <c r="L167" s="58" t="b">
        <f t="shared" ref="L167:L230" si="46">IF(L166,K167&gt;$I$18,K167&gt;$I$17)</f>
        <v>0</v>
      </c>
      <c r="M167" s="66">
        <f t="shared" si="37"/>
        <v>-1.469846917026727</v>
      </c>
      <c r="N167" s="65">
        <f t="shared" si="40"/>
        <v>0.65000000000000047</v>
      </c>
    </row>
    <row r="168" spans="1:14">
      <c r="A168" s="24">
        <f t="shared" si="34"/>
        <v>11.004714167214203</v>
      </c>
      <c r="B168" s="25">
        <f t="shared" si="41"/>
        <v>0.65500000000000047</v>
      </c>
      <c r="C168" s="17">
        <f t="shared" si="38"/>
        <v>4.4869859956234022</v>
      </c>
      <c r="D168" s="17">
        <f t="shared" si="42"/>
        <v>10.988138709080816</v>
      </c>
      <c r="E168" s="25">
        <f t="shared" si="35"/>
        <v>3.3150916266773773</v>
      </c>
      <c r="F168" s="2">
        <f t="shared" si="43"/>
        <v>77.271407872690858</v>
      </c>
      <c r="G168" s="24">
        <f t="shared" si="44"/>
        <v>0.22692434890053895</v>
      </c>
      <c r="H168" s="2">
        <f t="shared" ref="H168:H231" si="47">($I$21-$I$20)*G168/$C$21+$I$20</f>
        <v>18.184292256962166</v>
      </c>
      <c r="I168" s="24">
        <f t="shared" si="45"/>
        <v>6.0580783772189628</v>
      </c>
      <c r="J168" s="5">
        <f t="shared" si="39"/>
        <v>4.3009871888030018</v>
      </c>
      <c r="K168" s="16">
        <f t="shared" si="36"/>
        <v>-32.098712428621099</v>
      </c>
      <c r="L168" s="58" t="b">
        <f t="shared" si="46"/>
        <v>0</v>
      </c>
      <c r="M168" s="66">
        <f t="shared" si="37"/>
        <v>-1.4721314467096818</v>
      </c>
      <c r="N168" s="65">
        <f t="shared" si="40"/>
        <v>0.65500000000000047</v>
      </c>
    </row>
    <row r="169" spans="1:14">
      <c r="A169" s="24">
        <f t="shared" si="34"/>
        <v>11.020826437299245</v>
      </c>
      <c r="B169" s="25">
        <f t="shared" si="41"/>
        <v>0.66000000000000048</v>
      </c>
      <c r="C169" s="17">
        <f t="shared" si="38"/>
        <v>4.5419681278141395</v>
      </c>
      <c r="D169" s="17">
        <f t="shared" si="42"/>
        <v>11.004714167214203</v>
      </c>
      <c r="E169" s="25">
        <f t="shared" si="35"/>
        <v>3.2224540170083071</v>
      </c>
      <c r="F169" s="2">
        <f t="shared" si="43"/>
        <v>77.387970742892264</v>
      </c>
      <c r="G169" s="24">
        <f t="shared" si="44"/>
        <v>0.22456867036786707</v>
      </c>
      <c r="H169" s="2">
        <f t="shared" si="47"/>
        <v>18.011094319883249</v>
      </c>
      <c r="I169" s="24">
        <f t="shared" si="45"/>
        <v>6.067216906242753</v>
      </c>
      <c r="J169" s="5">
        <f t="shared" si="39"/>
        <v>4.1807995085646406</v>
      </c>
      <c r="K169" s="16">
        <f t="shared" si="36"/>
        <v>-32.653835544932349</v>
      </c>
      <c r="L169" s="58" t="b">
        <f t="shared" si="46"/>
        <v>0</v>
      </c>
      <c r="M169" s="66">
        <f t="shared" si="37"/>
        <v>-1.4743521370201904</v>
      </c>
      <c r="N169" s="65">
        <f t="shared" si="40"/>
        <v>0.66000000000000048</v>
      </c>
    </row>
    <row r="170" spans="1:14">
      <c r="A170" s="24">
        <f t="shared" si="34"/>
        <v>11.036488462759067</v>
      </c>
      <c r="B170" s="25">
        <f t="shared" si="41"/>
        <v>0.66500000000000048</v>
      </c>
      <c r="C170" s="17">
        <f t="shared" si="38"/>
        <v>4.5970319793254228</v>
      </c>
      <c r="D170" s="17">
        <f t="shared" si="42"/>
        <v>11.020826437299245</v>
      </c>
      <c r="E170" s="25">
        <f t="shared" si="35"/>
        <v>3.1324050919644653</v>
      </c>
      <c r="F170" s="2">
        <f t="shared" si="43"/>
        <v>77.501276356013747</v>
      </c>
      <c r="G170" s="24">
        <f t="shared" si="44"/>
        <v>0.22227881940588978</v>
      </c>
      <c r="H170" s="2">
        <f t="shared" si="47"/>
        <v>17.842736261968277</v>
      </c>
      <c r="I170" s="24">
        <f t="shared" si="45"/>
        <v>6.0761000663114775</v>
      </c>
      <c r="J170" s="5">
        <f t="shared" si="39"/>
        <v>4.0639703778515139</v>
      </c>
      <c r="K170" s="16">
        <f t="shared" si="36"/>
        <v>-33.1934461854636</v>
      </c>
      <c r="L170" s="58" t="b">
        <f t="shared" si="46"/>
        <v>0</v>
      </c>
      <c r="M170" s="66">
        <f t="shared" si="37"/>
        <v>-1.4765107718989494</v>
      </c>
      <c r="N170" s="65">
        <f t="shared" si="40"/>
        <v>0.66500000000000048</v>
      </c>
    </row>
    <row r="171" spans="1:14">
      <c r="A171" s="24">
        <f t="shared" si="34"/>
        <v>11.05171282532309</v>
      </c>
      <c r="B171" s="25">
        <f t="shared" si="41"/>
        <v>0.67000000000000048</v>
      </c>
      <c r="C171" s="17">
        <f t="shared" si="38"/>
        <v>4.6521752665755685</v>
      </c>
      <c r="D171" s="17">
        <f t="shared" si="42"/>
        <v>11.036488462759067</v>
      </c>
      <c r="E171" s="25">
        <f t="shared" si="35"/>
        <v>3.0448725128044543</v>
      </c>
      <c r="F171" s="2">
        <f t="shared" si="43"/>
        <v>77.611415733524353</v>
      </c>
      <c r="G171" s="24">
        <f t="shared" si="44"/>
        <v>0.22005295651528581</v>
      </c>
      <c r="H171" s="2">
        <f t="shared" si="47"/>
        <v>17.679082836627657</v>
      </c>
      <c r="I171" s="24">
        <f t="shared" si="45"/>
        <v>6.0847349935083086</v>
      </c>
      <c r="J171" s="5">
        <f t="shared" si="39"/>
        <v>3.9504059446574336</v>
      </c>
      <c r="K171" s="16">
        <f t="shared" si="36"/>
        <v>-33.717977834063348</v>
      </c>
      <c r="L171" s="58" t="b">
        <f t="shared" si="46"/>
        <v>0</v>
      </c>
      <c r="M171" s="66">
        <f t="shared" si="37"/>
        <v>-1.4786090854358473</v>
      </c>
      <c r="N171" s="65">
        <f t="shared" si="40"/>
        <v>0.67000000000000048</v>
      </c>
    </row>
    <row r="172" spans="1:14">
      <c r="A172" s="24">
        <f t="shared" si="34"/>
        <v>11.066511755134268</v>
      </c>
      <c r="B172" s="25">
        <f t="shared" si="41"/>
        <v>0.67500000000000049</v>
      </c>
      <c r="C172" s="17">
        <f t="shared" si="38"/>
        <v>4.7073957697957738</v>
      </c>
      <c r="D172" s="17">
        <f t="shared" si="42"/>
        <v>11.05171282532309</v>
      </c>
      <c r="E172" s="25">
        <f t="shared" si="35"/>
        <v>2.9597859622357299</v>
      </c>
      <c r="F172" s="2">
        <f t="shared" si="43"/>
        <v>77.718477353370318</v>
      </c>
      <c r="G172" s="24">
        <f t="shared" si="44"/>
        <v>0.2178892936000843</v>
      </c>
      <c r="H172" s="2">
        <f t="shared" si="47"/>
        <v>17.520002576630546</v>
      </c>
      <c r="I172" s="24">
        <f t="shared" si="45"/>
        <v>6.0931286245042324</v>
      </c>
      <c r="J172" s="5">
        <f t="shared" si="39"/>
        <v>3.8400149795961322</v>
      </c>
      <c r="K172" s="16">
        <f t="shared" si="36"/>
        <v>-34.227851861217275</v>
      </c>
      <c r="L172" s="58" t="b">
        <f t="shared" si="46"/>
        <v>0</v>
      </c>
      <c r="M172" s="66">
        <f t="shared" si="37"/>
        <v>-1.4806487632630017</v>
      </c>
      <c r="N172" s="65">
        <f t="shared" si="40"/>
        <v>0.67500000000000049</v>
      </c>
    </row>
    <row r="173" spans="1:14">
      <c r="A173" s="24">
        <f t="shared" si="34"/>
        <v>11.080897140573901</v>
      </c>
      <c r="B173" s="25">
        <f t="shared" si="41"/>
        <v>0.68000000000000049</v>
      </c>
      <c r="C173" s="17">
        <f t="shared" si="38"/>
        <v>4.7626913312469172</v>
      </c>
      <c r="D173" s="17">
        <f t="shared" si="42"/>
        <v>11.066511755134268</v>
      </c>
      <c r="E173" s="25">
        <f t="shared" si="35"/>
        <v>2.87707708792676</v>
      </c>
      <c r="F173" s="2">
        <f t="shared" si="43"/>
        <v>77.822547221051721</v>
      </c>
      <c r="G173" s="24">
        <f t="shared" si="44"/>
        <v>0.21578609253124059</v>
      </c>
      <c r="H173" s="2">
        <f t="shared" si="47"/>
        <v>17.365367688493777</v>
      </c>
      <c r="I173" s="24">
        <f t="shared" si="45"/>
        <v>6.1012877021304543</v>
      </c>
      <c r="J173" s="5">
        <f t="shared" si="39"/>
        <v>3.7327088026143103</v>
      </c>
      <c r="K173" s="16">
        <f t="shared" si="36"/>
        <v>-34.723477862546602</v>
      </c>
      <c r="L173" s="58" t="b">
        <f t="shared" si="46"/>
        <v>0</v>
      </c>
      <c r="M173" s="66">
        <f t="shared" si="37"/>
        <v>-1.4826314439088755</v>
      </c>
      <c r="N173" s="65">
        <f t="shared" si="40"/>
        <v>0.68000000000000049</v>
      </c>
    </row>
    <row r="174" spans="1:14">
      <c r="A174" s="24">
        <f t="shared" si="34"/>
        <v>11.094880537811891</v>
      </c>
      <c r="B174" s="25">
        <f t="shared" si="41"/>
        <v>0.6850000000000005</v>
      </c>
      <c r="C174" s="17">
        <f t="shared" si="38"/>
        <v>4.8180598534861874</v>
      </c>
      <c r="D174" s="17">
        <f t="shared" si="42"/>
        <v>11.080897140573901</v>
      </c>
      <c r="E174" s="25">
        <f t="shared" si="35"/>
        <v>2.7966794475977972</v>
      </c>
      <c r="F174" s="2">
        <f t="shared" si="43"/>
        <v>77.923708938713062</v>
      </c>
      <c r="G174" s="24">
        <f t="shared" si="44"/>
        <v>0.2137416637503492</v>
      </c>
      <c r="H174" s="2">
        <f t="shared" si="47"/>
        <v>17.215053949821829</v>
      </c>
      <c r="I174" s="24">
        <f t="shared" si="45"/>
        <v>6.1092187807951035</v>
      </c>
      <c r="J174" s="5">
        <f t="shared" si="39"/>
        <v>3.6284012117525046</v>
      </c>
      <c r="K174" s="16">
        <f t="shared" si="36"/>
        <v>-35.20525398784725</v>
      </c>
      <c r="L174" s="58" t="b">
        <f t="shared" si="46"/>
        <v>0</v>
      </c>
      <c r="M174" s="66">
        <f t="shared" si="37"/>
        <v>-1.4845587201145563</v>
      </c>
      <c r="N174" s="65">
        <f t="shared" si="40"/>
        <v>0.6850000000000005</v>
      </c>
    </row>
    <row r="175" spans="1:14">
      <c r="A175" s="24">
        <f t="shared" si="34"/>
        <v>11.108473180090121</v>
      </c>
      <c r="B175" s="25">
        <f t="shared" si="41"/>
        <v>0.6900000000000005</v>
      </c>
      <c r="C175" s="17">
        <f t="shared" si="38"/>
        <v>4.8734992976821516</v>
      </c>
      <c r="D175" s="17">
        <f t="shared" si="42"/>
        <v>11.094880537811891</v>
      </c>
      <c r="E175" s="25">
        <f t="shared" si="35"/>
        <v>2.7185284556459619</v>
      </c>
      <c r="F175" s="2">
        <f t="shared" si="43"/>
        <v>78.022043772303178</v>
      </c>
      <c r="G175" s="24">
        <f t="shared" si="44"/>
        <v>0.21175436491237568</v>
      </c>
      <c r="H175" s="2">
        <f t="shared" si="47"/>
        <v>17.068940609515614</v>
      </c>
      <c r="I175" s="24">
        <f t="shared" si="45"/>
        <v>6.1169282317485685</v>
      </c>
      <c r="J175" s="5">
        <f t="shared" si="39"/>
        <v>3.5270084138967124</v>
      </c>
      <c r="K175" s="16">
        <f t="shared" si="36"/>
        <v>-35.673567260934718</v>
      </c>
      <c r="L175" s="58" t="b">
        <f t="shared" si="46"/>
        <v>0</v>
      </c>
      <c r="M175" s="66">
        <f t="shared" si="37"/>
        <v>-1.4864321401132372</v>
      </c>
      <c r="N175" s="65">
        <f t="shared" si="40"/>
        <v>0.6900000000000005</v>
      </c>
    </row>
    <row r="176" spans="1:14">
      <c r="A176" s="24">
        <f t="shared" si="34"/>
        <v>11.12168598674643</v>
      </c>
      <c r="B176" s="25">
        <f t="shared" si="41"/>
        <v>0.69500000000000051</v>
      </c>
      <c r="C176" s="17">
        <f t="shared" si="38"/>
        <v>4.9290076819769064</v>
      </c>
      <c r="D176" s="17">
        <f t="shared" si="42"/>
        <v>11.108473180090121</v>
      </c>
      <c r="E176" s="25">
        <f t="shared" si="35"/>
        <v>2.6425613312618936</v>
      </c>
      <c r="F176" s="2">
        <f t="shared" si="43"/>
        <v>78.117630716858272</v>
      </c>
      <c r="G176" s="24">
        <f t="shared" si="44"/>
        <v>0.20982259956631766</v>
      </c>
      <c r="H176" s="2">
        <f t="shared" si="47"/>
        <v>16.926910290769914</v>
      </c>
      <c r="I176" s="24">
        <f t="shared" si="45"/>
        <v>6.1244222482016886</v>
      </c>
      <c r="J176" s="5">
        <f t="shared" si="39"/>
        <v>3.4284489574651809</v>
      </c>
      <c r="K176" s="16">
        <f t="shared" si="36"/>
        <v>-36.128793890550206</v>
      </c>
      <c r="L176" s="58" t="b">
        <f t="shared" si="46"/>
        <v>0</v>
      </c>
      <c r="M176" s="66">
        <f t="shared" si="37"/>
        <v>-1.4882532088739655</v>
      </c>
      <c r="N176" s="65">
        <f t="shared" si="40"/>
        <v>0.69500000000000051</v>
      </c>
    </row>
    <row r="177" spans="1:14">
      <c r="A177" s="24">
        <f t="shared" si="34"/>
        <v>11.134529571986411</v>
      </c>
      <c r="B177" s="25">
        <f t="shared" si="41"/>
        <v>0.70000000000000051</v>
      </c>
      <c r="C177" s="17">
        <f t="shared" si="38"/>
        <v>4.9845830798939978</v>
      </c>
      <c r="D177" s="17">
        <f t="shared" si="42"/>
        <v>11.12168598674643</v>
      </c>
      <c r="E177" s="25">
        <f t="shared" si="35"/>
        <v>2.5687170479962109</v>
      </c>
      <c r="F177" s="2">
        <f t="shared" si="43"/>
        <v>78.210546559960889</v>
      </c>
      <c r="G177" s="24">
        <f t="shared" si="44"/>
        <v>0.20794481587273012</v>
      </c>
      <c r="H177" s="2">
        <f t="shared" si="47"/>
        <v>16.788848896781275</v>
      </c>
      <c r="I177" s="24">
        <f t="shared" si="45"/>
        <v>6.1317068503009331</v>
      </c>
      <c r="J177" s="5">
        <f t="shared" si="39"/>
        <v>3.3326436669760207</v>
      </c>
      <c r="K177" s="16">
        <f t="shared" si="36"/>
        <v>-36.571299572579811</v>
      </c>
      <c r="L177" s="58" t="b">
        <f t="shared" si="46"/>
        <v>0</v>
      </c>
      <c r="M177" s="66">
        <f t="shared" si="37"/>
        <v>-1.4900233893106201</v>
      </c>
      <c r="N177" s="65">
        <f t="shared" si="40"/>
        <v>0.70000000000000051</v>
      </c>
    </row>
    <row r="178" spans="1:14">
      <c r="A178" s="24">
        <f t="shared" si="34"/>
        <v>11.147014253410088</v>
      </c>
      <c r="B178" s="25">
        <f t="shared" si="41"/>
        <v>0.70500000000000052</v>
      </c>
      <c r="C178" s="17">
        <f t="shared" si="38"/>
        <v>5.0402236187908303</v>
      </c>
      <c r="D178" s="17">
        <f t="shared" si="42"/>
        <v>11.134529571986411</v>
      </c>
      <c r="E178" s="25">
        <f t="shared" si="35"/>
        <v>2.4969362847353689</v>
      </c>
      <c r="F178" s="2">
        <f t="shared" si="43"/>
        <v>78.300865943425364</v>
      </c>
      <c r="G178" s="24">
        <f t="shared" si="44"/>
        <v>0.20611950535709322</v>
      </c>
      <c r="H178" s="2">
        <f t="shared" si="47"/>
        <v>16.654645519091119</v>
      </c>
      <c r="I178" s="24">
        <f t="shared" si="45"/>
        <v>6.1387878899645481</v>
      </c>
      <c r="J178" s="5">
        <f t="shared" si="39"/>
        <v>3.2395155794435264</v>
      </c>
      <c r="K178" s="16">
        <f t="shared" si="36"/>
        <v>-37.00143978382782</v>
      </c>
      <c r="L178" s="58" t="b">
        <f t="shared" si="46"/>
        <v>0</v>
      </c>
      <c r="M178" s="66">
        <f t="shared" si="37"/>
        <v>-1.4917441034571048</v>
      </c>
      <c r="N178" s="65">
        <f t="shared" si="40"/>
        <v>0.70500000000000052</v>
      </c>
    </row>
    <row r="179" spans="1:14">
      <c r="A179" s="24">
        <f t="shared" si="34"/>
        <v>11.159150060300325</v>
      </c>
      <c r="B179" s="25">
        <f t="shared" si="41"/>
        <v>0.71000000000000052</v>
      </c>
      <c r="C179" s="17">
        <f t="shared" si="38"/>
        <v>5.0959274783543211</v>
      </c>
      <c r="D179" s="17">
        <f t="shared" si="42"/>
        <v>11.147014253410088</v>
      </c>
      <c r="E179" s="25">
        <f t="shared" si="35"/>
        <v>2.4271613780472867</v>
      </c>
      <c r="F179" s="2">
        <f t="shared" si="43"/>
        <v>78.388661423259649</v>
      </c>
      <c r="G179" s="24">
        <f t="shared" si="44"/>
        <v>0.20434520169801298</v>
      </c>
      <c r="H179" s="2">
        <f t="shared" si="47"/>
        <v>16.524192348489905</v>
      </c>
      <c r="I179" s="24">
        <f t="shared" si="45"/>
        <v>6.1456710555835565</v>
      </c>
      <c r="J179" s="5">
        <f t="shared" si="39"/>
        <v>3.1489898825516773</v>
      </c>
      <c r="K179" s="16">
        <f t="shared" si="36"/>
        <v>-37.419560067580527</v>
      </c>
      <c r="L179" s="58" t="b">
        <f t="shared" si="46"/>
        <v>0</v>
      </c>
      <c r="M179" s="66">
        <f t="shared" si="37"/>
        <v>-1.4934167336097222</v>
      </c>
      <c r="N179" s="65">
        <f t="shared" si="40"/>
        <v>0.71000000000000052</v>
      </c>
    </row>
    <row r="180" spans="1:14">
      <c r="A180" s="24">
        <f t="shared" si="34"/>
        <v>11.17094674167962</v>
      </c>
      <c r="B180" s="25">
        <f t="shared" si="41"/>
        <v>0.71500000000000052</v>
      </c>
      <c r="C180" s="17">
        <f t="shared" si="38"/>
        <v>5.1516928891385971</v>
      </c>
      <c r="D180" s="17">
        <f t="shared" si="42"/>
        <v>11.159150060300325</v>
      </c>
      <c r="E180" s="25">
        <f t="shared" si="35"/>
        <v>2.3593362758588516</v>
      </c>
      <c r="F180" s="2">
        <f t="shared" si="43"/>
        <v>78.474003527951567</v>
      </c>
      <c r="G180" s="24">
        <f t="shared" si="44"/>
        <v>0.20262047954928386</v>
      </c>
      <c r="H180" s="2">
        <f t="shared" si="47"/>
        <v>16.397384588410947</v>
      </c>
      <c r="I180" s="24">
        <f t="shared" si="45"/>
        <v>6.152361876591403</v>
      </c>
      <c r="J180" s="5">
        <f t="shared" si="39"/>
        <v>3.0609938545552935</v>
      </c>
      <c r="K180" s="16">
        <f t="shared" si="36"/>
        <v>-37.825996311191261</v>
      </c>
      <c r="L180" s="58" t="b">
        <f t="shared" si="46"/>
        <v>0</v>
      </c>
      <c r="M180" s="66">
        <f t="shared" si="37"/>
        <v>-1.4950426234375929</v>
      </c>
      <c r="N180" s="65">
        <f t="shared" si="40"/>
        <v>0.71500000000000052</v>
      </c>
    </row>
    <row r="181" spans="1:14">
      <c r="A181" s="24">
        <f t="shared" si="34"/>
        <v>11.182413774141759</v>
      </c>
      <c r="B181" s="25">
        <f t="shared" si="41"/>
        <v>0.72000000000000053</v>
      </c>
      <c r="C181" s="17">
        <f t="shared" si="38"/>
        <v>5.207518131143547</v>
      </c>
      <c r="D181" s="17">
        <f t="shared" si="42"/>
        <v>11.17094674167962</v>
      </c>
      <c r="E181" s="25">
        <f t="shared" si="35"/>
        <v>2.2934064924277653</v>
      </c>
      <c r="F181" s="2">
        <f t="shared" si="43"/>
        <v>78.556960815126189</v>
      </c>
      <c r="G181" s="24">
        <f t="shared" si="44"/>
        <v>0.20094395339487209</v>
      </c>
      <c r="H181" s="2">
        <f t="shared" si="47"/>
        <v>16.274120370744704</v>
      </c>
      <c r="I181" s="24">
        <f t="shared" si="45"/>
        <v>6.1588657279058925</v>
      </c>
      <c r="J181" s="5">
        <f t="shared" si="39"/>
        <v>2.9754568058608153</v>
      </c>
      <c r="K181" s="16">
        <f t="shared" si="36"/>
        <v>-38.221075015906692</v>
      </c>
      <c r="L181" s="58" t="b">
        <f t="shared" si="46"/>
        <v>0</v>
      </c>
      <c r="M181" s="66">
        <f t="shared" si="37"/>
        <v>-1.4966230790620667</v>
      </c>
      <c r="N181" s="65">
        <f t="shared" si="40"/>
        <v>0.72000000000000053</v>
      </c>
    </row>
    <row r="182" spans="1:14">
      <c r="A182" s="24">
        <f t="shared" si="34"/>
        <v>11.193560369464622</v>
      </c>
      <c r="B182" s="25">
        <f t="shared" si="41"/>
        <v>0.72500000000000053</v>
      </c>
      <c r="C182" s="17">
        <f t="shared" si="38"/>
        <v>5.2634015324331003</v>
      </c>
      <c r="D182" s="17">
        <f t="shared" si="42"/>
        <v>11.182413774141759</v>
      </c>
      <c r="E182" s="25">
        <f t="shared" si="35"/>
        <v>2.2293190645725667</v>
      </c>
      <c r="F182" s="2">
        <f t="shared" si="43"/>
        <v>78.637599926620027</v>
      </c>
      <c r="G182" s="24">
        <f t="shared" si="44"/>
        <v>0.19931427643589233</v>
      </c>
      <c r="H182" s="2">
        <f t="shared" si="47"/>
        <v>16.15430067400527</v>
      </c>
      <c r="I182" s="24">
        <f t="shared" si="45"/>
        <v>6.1651878342470097</v>
      </c>
      <c r="J182" s="5">
        <f t="shared" si="39"/>
        <v>2.8923100222393994</v>
      </c>
      <c r="K182" s="16">
        <f t="shared" si="36"/>
        <v>-38.605113559155306</v>
      </c>
      <c r="L182" s="58" t="b">
        <f t="shared" si="46"/>
        <v>0</v>
      </c>
      <c r="M182" s="66">
        <f t="shared" si="37"/>
        <v>-1.4981593701059719</v>
      </c>
      <c r="N182" s="65">
        <f t="shared" si="40"/>
        <v>0.72500000000000053</v>
      </c>
    </row>
    <row r="183" spans="1:14">
      <c r="A183" s="24">
        <f t="shared" si="34"/>
        <v>11.204395482010252</v>
      </c>
      <c r="B183" s="25">
        <f t="shared" si="41"/>
        <v>0.73000000000000054</v>
      </c>
      <c r="C183" s="17">
        <f t="shared" si="38"/>
        <v>5.3193414677921158</v>
      </c>
      <c r="D183" s="17">
        <f t="shared" si="42"/>
        <v>11.193560369464622</v>
      </c>
      <c r="E183" s="25">
        <f t="shared" si="35"/>
        <v>2.1670225091260185</v>
      </c>
      <c r="F183" s="2">
        <f t="shared" si="43"/>
        <v>78.715985642016292</v>
      </c>
      <c r="G183" s="24">
        <f t="shared" si="44"/>
        <v>0.19773013950868673</v>
      </c>
      <c r="H183" s="2">
        <f t="shared" si="47"/>
        <v>16.037829243783701</v>
      </c>
      <c r="I183" s="24">
        <f t="shared" si="45"/>
        <v>6.171333274334077</v>
      </c>
      <c r="J183" s="5">
        <f t="shared" si="39"/>
        <v>2.8114867096268683</v>
      </c>
      <c r="K183" s="16">
        <f t="shared" si="36"/>
        <v>-38.978420449504455</v>
      </c>
      <c r="L183" s="58" t="b">
        <f t="shared" si="46"/>
        <v>0</v>
      </c>
      <c r="M183" s="66">
        <f t="shared" si="37"/>
        <v>-1.4996527307135317</v>
      </c>
      <c r="N183" s="65">
        <f t="shared" si="40"/>
        <v>0.73000000000000054</v>
      </c>
    </row>
    <row r="184" spans="1:14">
      <c r="A184" s="24">
        <f t="shared" si="34"/>
        <v>11.214927815918138</v>
      </c>
      <c r="B184" s="25">
        <f t="shared" si="41"/>
        <v>0.73500000000000054</v>
      </c>
      <c r="C184" s="17">
        <f t="shared" si="38"/>
        <v>5.3753363574208031</v>
      </c>
      <c r="D184" s="17">
        <f t="shared" si="42"/>
        <v>11.204395482010252</v>
      </c>
      <c r="E184" s="25">
        <f t="shared" si="35"/>
        <v>2.1064667815771823</v>
      </c>
      <c r="F184" s="2">
        <f t="shared" si="43"/>
        <v>78.792180930684069</v>
      </c>
      <c r="G184" s="24">
        <f t="shared" si="44"/>
        <v>0.19619027003313852</v>
      </c>
      <c r="H184" s="2">
        <f t="shared" si="47"/>
        <v>15.924612515424233</v>
      </c>
      <c r="I184" s="24">
        <f t="shared" si="45"/>
        <v>6.1773069849656306</v>
      </c>
      <c r="J184" s="5">
        <f t="shared" si="39"/>
        <v>2.7329219404662455</v>
      </c>
      <c r="K184" s="16">
        <f t="shared" si="36"/>
        <v>-39.341295574494133</v>
      </c>
      <c r="L184" s="58" t="b">
        <f t="shared" si="46"/>
        <v>0</v>
      </c>
      <c r="M184" s="66">
        <f t="shared" si="37"/>
        <v>-1.5011043605417829</v>
      </c>
      <c r="N184" s="65">
        <f t="shared" si="40"/>
        <v>0.73500000000000054</v>
      </c>
    </row>
    <row r="185" spans="1:14">
      <c r="A185" s="24">
        <f t="shared" si="34"/>
        <v>11.225165832097485</v>
      </c>
      <c r="B185" s="25">
        <f t="shared" si="41"/>
        <v>0.74000000000000055</v>
      </c>
      <c r="C185" s="17">
        <f t="shared" si="38"/>
        <v>5.4313846656656244</v>
      </c>
      <c r="D185" s="17">
        <f t="shared" si="42"/>
        <v>11.214927815918138</v>
      </c>
      <c r="E185" s="25">
        <f t="shared" si="35"/>
        <v>2.0476032358693521</v>
      </c>
      <c r="F185" s="2">
        <f t="shared" si="43"/>
        <v>78.866247002363252</v>
      </c>
      <c r="G185" s="24">
        <f t="shared" si="44"/>
        <v>0.19469343099037537</v>
      </c>
      <c r="H185" s="2">
        <f t="shared" si="47"/>
        <v>15.81455953886138</v>
      </c>
      <c r="I185" s="24">
        <f t="shared" si="45"/>
        <v>6.1831137649852783</v>
      </c>
      <c r="J185" s="5">
        <f t="shared" si="39"/>
        <v>2.656552601549758</v>
      </c>
      <c r="K185" s="16">
        <f t="shared" si="36"/>
        <v>-39.694030441544228</v>
      </c>
      <c r="L185" s="58" t="b">
        <f t="shared" si="46"/>
        <v>0</v>
      </c>
      <c r="M185" s="66">
        <f t="shared" si="37"/>
        <v>-1.5025154257242992</v>
      </c>
      <c r="N185" s="65">
        <f t="shared" si="40"/>
        <v>0.74000000000000055</v>
      </c>
    </row>
    <row r="186" spans="1:14">
      <c r="A186" s="24">
        <f t="shared" si="34"/>
        <v>11.235117755024092</v>
      </c>
      <c r="B186" s="25">
        <f t="shared" si="41"/>
        <v>0.74500000000000055</v>
      </c>
      <c r="C186" s="17">
        <f t="shared" si="38"/>
        <v>5.4874848997856631</v>
      </c>
      <c r="D186" s="17">
        <f t="shared" si="42"/>
        <v>11.225165832097485</v>
      </c>
      <c r="E186" s="25">
        <f t="shared" si="35"/>
        <v>1.9903845853213029</v>
      </c>
      <c r="F186" s="2">
        <f t="shared" si="43"/>
        <v>78.938243356336073</v>
      </c>
      <c r="G186" s="24">
        <f t="shared" si="44"/>
        <v>0.19323841992903673</v>
      </c>
      <c r="H186" s="2">
        <f t="shared" si="47"/>
        <v>15.707581905557134</v>
      </c>
      <c r="I186" s="24">
        <f t="shared" si="45"/>
        <v>6.1887582791367484</v>
      </c>
      <c r="J186" s="5">
        <f t="shared" si="39"/>
        <v>2.582317343318195</v>
      </c>
      <c r="K186" s="16">
        <f t="shared" si="36"/>
        <v>-40.036908412131162</v>
      </c>
      <c r="L186" s="58" t="b">
        <f t="shared" si="46"/>
        <v>0</v>
      </c>
      <c r="M186" s="66">
        <f t="shared" si="37"/>
        <v>-1.5038870598079761</v>
      </c>
      <c r="N186" s="65">
        <f t="shared" si="40"/>
        <v>0.74500000000000055</v>
      </c>
    </row>
    <row r="187" spans="1:14">
      <c r="A187" s="24">
        <f t="shared" si="34"/>
        <v>11.244791579347295</v>
      </c>
      <c r="B187" s="25">
        <f t="shared" si="41"/>
        <v>0.75000000000000056</v>
      </c>
      <c r="C187" s="17">
        <f t="shared" si="38"/>
        <v>5.5436356087534673</v>
      </c>
      <c r="D187" s="17">
        <f t="shared" si="42"/>
        <v>11.235117755024092</v>
      </c>
      <c r="E187" s="25">
        <f t="shared" si="35"/>
        <v>1.9347648646407138</v>
      </c>
      <c r="F187" s="2">
        <f t="shared" si="43"/>
        <v>79.008227829224467</v>
      </c>
      <c r="G187" s="24">
        <f t="shared" si="44"/>
        <v>0.1918240679993124</v>
      </c>
      <c r="H187" s="2">
        <f t="shared" si="47"/>
        <v>15.603593677480022</v>
      </c>
      <c r="I187" s="24">
        <f t="shared" si="45"/>
        <v>6.1942450618111975</v>
      </c>
      <c r="J187" s="5">
        <f t="shared" si="39"/>
        <v>2.5101565305771576</v>
      </c>
      <c r="K187" s="16">
        <f t="shared" si="36"/>
        <v>-40.370204929418918</v>
      </c>
      <c r="L187" s="58" t="b">
        <f t="shared" si="46"/>
        <v>0</v>
      </c>
      <c r="M187" s="66">
        <f t="shared" si="37"/>
        <v>-1.5052203646636357</v>
      </c>
      <c r="N187" s="65">
        <f t="shared" si="40"/>
        <v>0.75000000000000056</v>
      </c>
    </row>
    <row r="188" spans="1:14">
      <c r="A188" s="24">
        <f t="shared" si="34"/>
        <v>11.254195076312289</v>
      </c>
      <c r="B188" s="25">
        <f t="shared" si="41"/>
        <v>0.75500000000000056</v>
      </c>
      <c r="C188" s="17">
        <f t="shared" si="38"/>
        <v>5.5998353820893954</v>
      </c>
      <c r="D188" s="17">
        <f t="shared" si="42"/>
        <v>11.244791579347295</v>
      </c>
      <c r="E188" s="25">
        <f t="shared" si="35"/>
        <v>1.8806993929989453</v>
      </c>
      <c r="F188" s="2">
        <f t="shared" si="43"/>
        <v>79.076256641451707</v>
      </c>
      <c r="G188" s="24">
        <f t="shared" si="44"/>
        <v>0.19044923901397612</v>
      </c>
      <c r="H188" s="2">
        <f t="shared" si="47"/>
        <v>15.502511318068928</v>
      </c>
      <c r="I188" s="24">
        <f t="shared" si="45"/>
        <v>6.1995785206898137</v>
      </c>
      <c r="J188" s="5">
        <f t="shared" si="39"/>
        <v>2.4400121945906128</v>
      </c>
      <c r="K188" s="16">
        <f t="shared" si="36"/>
        <v>-40.694187739530555</v>
      </c>
      <c r="L188" s="58" t="b">
        <f t="shared" si="46"/>
        <v>0</v>
      </c>
      <c r="M188" s="66">
        <f t="shared" si="37"/>
        <v>-1.5065164113711962</v>
      </c>
      <c r="N188" s="65">
        <f t="shared" si="40"/>
        <v>0.75500000000000056</v>
      </c>
    </row>
    <row r="189" spans="1:14">
      <c r="A189" s="24">
        <f t="shared" si="34"/>
        <v>11.263335800002977</v>
      </c>
      <c r="B189" s="25">
        <f t="shared" si="41"/>
        <v>0.76000000000000056</v>
      </c>
      <c r="C189" s="17">
        <f t="shared" si="38"/>
        <v>5.6560828487285439</v>
      </c>
      <c r="D189" s="17">
        <f t="shared" si="42"/>
        <v>11.254195076312289</v>
      </c>
      <c r="E189" s="25">
        <f t="shared" si="35"/>
        <v>1.8281447381376867</v>
      </c>
      <c r="F189" s="2">
        <f t="shared" si="43"/>
        <v>79.142384442405941</v>
      </c>
      <c r="G189" s="24">
        <f t="shared" si="44"/>
        <v>0.18911282853565206</v>
      </c>
      <c r="H189" s="2">
        <f t="shared" si="47"/>
        <v>15.404253625125637</v>
      </c>
      <c r="I189" s="24">
        <f t="shared" si="45"/>
        <v>6.2047629402846258</v>
      </c>
      <c r="J189" s="5">
        <f t="shared" si="39"/>
        <v>2.3718279865128546</v>
      </c>
      <c r="K189" s="16">
        <f t="shared" si="36"/>
        <v>-41.009117106636005</v>
      </c>
      <c r="L189" s="58" t="b">
        <f t="shared" si="46"/>
        <v>0</v>
      </c>
      <c r="M189" s="66">
        <f t="shared" si="37"/>
        <v>-1.5077762410800961</v>
      </c>
      <c r="N189" s="65">
        <f t="shared" si="40"/>
        <v>0.76000000000000056</v>
      </c>
    </row>
    <row r="190" spans="1:14">
      <c r="A190" s="24">
        <f t="shared" si="34"/>
        <v>11.272221093410371</v>
      </c>
      <c r="B190" s="25">
        <f t="shared" si="41"/>
        <v>0.76500000000000057</v>
      </c>
      <c r="C190" s="17">
        <f t="shared" si="38"/>
        <v>5.712376675919332</v>
      </c>
      <c r="D190" s="17">
        <f t="shared" si="42"/>
        <v>11.263335800002977</v>
      </c>
      <c r="E190" s="25">
        <f t="shared" si="35"/>
        <v>1.7770586814787137</v>
      </c>
      <c r="F190" s="2">
        <f t="shared" si="43"/>
        <v>79.206664354341441</v>
      </c>
      <c r="G190" s="24">
        <f t="shared" si="44"/>
        <v>0.18781376298959201</v>
      </c>
      <c r="H190" s="2">
        <f t="shared" si="47"/>
        <v>15.308741665583051</v>
      </c>
      <c r="I190" s="24">
        <f t="shared" si="45"/>
        <v>6.2098024853803686</v>
      </c>
      <c r="J190" s="5">
        <f t="shared" si="39"/>
        <v>2.305549132122036</v>
      </c>
      <c r="K190" s="16">
        <f t="shared" si="36"/>
        <v>-41.315246022028944</v>
      </c>
      <c r="L190" s="58" t="b">
        <f t="shared" si="46"/>
        <v>0</v>
      </c>
      <c r="M190" s="66">
        <f t="shared" si="37"/>
        <v>-1.5090008658456746</v>
      </c>
      <c r="N190" s="65">
        <f t="shared" si="40"/>
        <v>0.76500000000000057</v>
      </c>
    </row>
    <row r="191" spans="1:14">
      <c r="A191" s="24">
        <f t="shared" si="34"/>
        <v>11.280858094331414</v>
      </c>
      <c r="B191" s="25">
        <f t="shared" si="41"/>
        <v>0.77000000000000057</v>
      </c>
      <c r="C191" s="17">
        <f t="shared" si="38"/>
        <v>5.7687155681528655</v>
      </c>
      <c r="D191" s="17">
        <f t="shared" si="42"/>
        <v>11.272221093410371</v>
      </c>
      <c r="E191" s="25">
        <f t="shared" si="35"/>
        <v>1.7274001842084938</v>
      </c>
      <c r="F191" s="2">
        <f t="shared" si="43"/>
        <v>79.269148015053133</v>
      </c>
      <c r="G191" s="24">
        <f t="shared" si="44"/>
        <v>0.18655099880124493</v>
      </c>
      <c r="H191" s="2">
        <f t="shared" si="47"/>
        <v>15.215898712096193</v>
      </c>
      <c r="I191" s="24">
        <f t="shared" si="45"/>
        <v>6.214701204380165</v>
      </c>
      <c r="J191" s="5">
        <f t="shared" si="39"/>
        <v>2.2411223878186131</v>
      </c>
      <c r="K191" s="16">
        <f t="shared" si="36"/>
        <v>-41.61282040736176</v>
      </c>
      <c r="L191" s="58" t="b">
        <f t="shared" si="46"/>
        <v>0</v>
      </c>
      <c r="M191" s="66">
        <f t="shared" si="37"/>
        <v>-1.5101912694421884</v>
      </c>
      <c r="N191" s="65">
        <f t="shared" si="40"/>
        <v>0.77000000000000057</v>
      </c>
    </row>
    <row r="192" spans="1:14">
      <c r="A192" s="24">
        <f t="shared" si="34"/>
        <v>11.289253741102968</v>
      </c>
      <c r="B192" s="25">
        <f t="shared" si="41"/>
        <v>0.77500000000000058</v>
      </c>
      <c r="C192" s="17">
        <f t="shared" si="38"/>
        <v>5.8250982661222199</v>
      </c>
      <c r="D192" s="17">
        <f t="shared" si="42"/>
        <v>11.280858094331414</v>
      </c>
      <c r="E192" s="25">
        <f t="shared" si="35"/>
        <v>1.6791293543106873</v>
      </c>
      <c r="F192" s="2">
        <f t="shared" si="43"/>
        <v>79.329885619358691</v>
      </c>
      <c r="G192" s="24">
        <f t="shared" si="44"/>
        <v>0.18532352155792275</v>
      </c>
      <c r="H192" s="2">
        <f t="shared" si="47"/>
        <v>15.125650181404875</v>
      </c>
      <c r="I192" s="24">
        <f t="shared" si="45"/>
        <v>6.2194630325577211</v>
      </c>
      <c r="J192" s="5">
        <f t="shared" si="39"/>
        <v>2.1784959978531959</v>
      </c>
      <c r="K192" s="16">
        <f t="shared" si="36"/>
        <v>-41.902079312200982</v>
      </c>
      <c r="L192" s="58" t="b">
        <f t="shared" si="46"/>
        <v>0</v>
      </c>
      <c r="M192" s="66">
        <f t="shared" si="37"/>
        <v>-1.511348408153097</v>
      </c>
      <c r="N192" s="65">
        <f t="shared" si="40"/>
        <v>0.77500000000000058</v>
      </c>
    </row>
    <row r="193" spans="1:14">
      <c r="A193" s="24">
        <f t="shared" si="34"/>
        <v>11.297414778175566</v>
      </c>
      <c r="B193" s="25">
        <f t="shared" si="41"/>
        <v>0.78000000000000058</v>
      </c>
      <c r="C193" s="17">
        <f t="shared" si="38"/>
        <v>5.8815235457108059</v>
      </c>
      <c r="D193" s="17">
        <f t="shared" si="42"/>
        <v>11.289253741102968</v>
      </c>
      <c r="E193" s="25">
        <f t="shared" si="35"/>
        <v>1.6322074145197198</v>
      </c>
      <c r="F193" s="2">
        <f t="shared" si="43"/>
        <v>79.388925959421357</v>
      </c>
      <c r="G193" s="24">
        <f t="shared" si="44"/>
        <v>0.18413034519389745</v>
      </c>
      <c r="H193" s="2">
        <f t="shared" si="47"/>
        <v>15.037923574419114</v>
      </c>
      <c r="I193" s="24">
        <f t="shared" si="45"/>
        <v>6.2240917952186336</v>
      </c>
      <c r="J193" s="5">
        <f t="shared" si="39"/>
        <v>2.1176196527498643</v>
      </c>
      <c r="K193" s="16">
        <f t="shared" si="36"/>
        <v>-42.183255106062433</v>
      </c>
      <c r="L193" s="58" t="b">
        <f t="shared" si="46"/>
        <v>0</v>
      </c>
      <c r="M193" s="66">
        <f t="shared" si="37"/>
        <v>-1.5124732115392838</v>
      </c>
      <c r="N193" s="65">
        <f t="shared" si="40"/>
        <v>0.78000000000000058</v>
      </c>
    </row>
    <row r="194" spans="1:14">
      <c r="A194" s="24">
        <f t="shared" si="34"/>
        <v>11.305347761531417</v>
      </c>
      <c r="B194" s="25">
        <f t="shared" si="41"/>
        <v>0.78500000000000059</v>
      </c>
      <c r="C194" s="17">
        <f t="shared" si="38"/>
        <v>5.937990217009002</v>
      </c>
      <c r="D194" s="17">
        <f t="shared" si="42"/>
        <v>11.297414778175566</v>
      </c>
      <c r="E194" s="25">
        <f t="shared" si="35"/>
        <v>1.5865966711699846</v>
      </c>
      <c r="F194" s="2">
        <f t="shared" si="43"/>
        <v>79.44631646394599</v>
      </c>
      <c r="G194" s="24">
        <f t="shared" si="44"/>
        <v>0.18297051119826663</v>
      </c>
      <c r="H194" s="2">
        <f t="shared" si="47"/>
        <v>14.952648417978557</v>
      </c>
      <c r="I194" s="24">
        <f t="shared" si="45"/>
        <v>6.2285912107733656</v>
      </c>
      <c r="J194" s="5">
        <f t="shared" si="39"/>
        <v>2.0584444488911489</v>
      </c>
      <c r="K194" s="16">
        <f t="shared" si="36"/>
        <v>-42.456573665079944</v>
      </c>
      <c r="L194" s="58" t="b">
        <f t="shared" si="46"/>
        <v>0</v>
      </c>
      <c r="M194" s="66">
        <f t="shared" si="37"/>
        <v>-1.5135665831857867</v>
      </c>
      <c r="N194" s="65">
        <f t="shared" si="40"/>
        <v>0.78500000000000059</v>
      </c>
    </row>
    <row r="195" spans="1:14">
      <c r="A195" s="24">
        <f t="shared" si="34"/>
        <v>11.313059063950995</v>
      </c>
      <c r="B195" s="25">
        <f t="shared" si="41"/>
        <v>0.79000000000000059</v>
      </c>
      <c r="C195" s="17">
        <f t="shared" si="38"/>
        <v>5.9944971233582693</v>
      </c>
      <c r="D195" s="17">
        <f t="shared" si="42"/>
        <v>11.305347761531417</v>
      </c>
      <c r="E195" s="25">
        <f t="shared" si="35"/>
        <v>1.5422604839155063</v>
      </c>
      <c r="F195" s="2">
        <f t="shared" si="43"/>
        <v>79.502103236279922</v>
      </c>
      <c r="G195" s="24">
        <f t="shared" si="44"/>
        <v>0.1818430878449549</v>
      </c>
      <c r="H195" s="2">
        <f t="shared" si="47"/>
        <v>14.869756208239435</v>
      </c>
      <c r="I195" s="24">
        <f t="shared" si="45"/>
        <v>6.232964893724346</v>
      </c>
      <c r="J195" s="5">
        <f t="shared" si="39"/>
        <v>2.0009228492323872</v>
      </c>
      <c r="K195" s="16">
        <f t="shared" si="36"/>
        <v>-42.722254553457546</v>
      </c>
      <c r="L195" s="58" t="b">
        <f t="shared" si="46"/>
        <v>0</v>
      </c>
      <c r="M195" s="66">
        <f t="shared" si="37"/>
        <v>-1.5146294014276709</v>
      </c>
      <c r="N195" s="65">
        <f t="shared" si="40"/>
        <v>0.79000000000000059</v>
      </c>
    </row>
    <row r="196" spans="1:14">
      <c r="A196" s="24">
        <f t="shared" si="34"/>
        <v>11.320554880132473</v>
      </c>
      <c r="B196" s="25">
        <f t="shared" si="41"/>
        <v>0.7950000000000006</v>
      </c>
      <c r="C196" s="17">
        <f t="shared" si="38"/>
        <v>6.0510431404219753</v>
      </c>
      <c r="D196" s="17">
        <f t="shared" si="42"/>
        <v>11.313059063950995</v>
      </c>
      <c r="E196" s="25">
        <f t="shared" si="35"/>
        <v>1.4991632362957834</v>
      </c>
      <c r="F196" s="2">
        <f t="shared" si="43"/>
        <v>79.556331091448925</v>
      </c>
      <c r="G196" s="24">
        <f t="shared" si="44"/>
        <v>0.18074716944423488</v>
      </c>
      <c r="H196" s="2">
        <f t="shared" si="47"/>
        <v>14.78918035564369</v>
      </c>
      <c r="I196" s="24">
        <f t="shared" si="45"/>
        <v>6.2372163575695954</v>
      </c>
      <c r="J196" s="5">
        <f t="shared" si="39"/>
        <v>1.9450086451140189</v>
      </c>
      <c r="K196" s="16">
        <f t="shared" si="36"/>
        <v>-42.980511199851662</v>
      </c>
      <c r="L196" s="58" t="b">
        <f t="shared" si="46"/>
        <v>0</v>
      </c>
      <c r="M196" s="66">
        <f t="shared" si="37"/>
        <v>-1.5156625200556295</v>
      </c>
      <c r="N196" s="65">
        <f t="shared" si="40"/>
        <v>0.7950000000000006</v>
      </c>
    </row>
    <row r="197" spans="1:14">
      <c r="A197" s="24">
        <f t="shared" si="34"/>
        <v>11.327841231668094</v>
      </c>
      <c r="B197" s="25">
        <f t="shared" si="41"/>
        <v>0.8000000000000006</v>
      </c>
      <c r="C197" s="17">
        <f t="shared" si="38"/>
        <v>6.1076271752821842</v>
      </c>
      <c r="D197" s="17">
        <f t="shared" si="42"/>
        <v>11.320554880132473</v>
      </c>
      <c r="E197" s="25">
        <f t="shared" si="35"/>
        <v>1.4572703071240585</v>
      </c>
      <c r="F197" s="2">
        <f t="shared" si="43"/>
        <v>79.609043592158358</v>
      </c>
      <c r="G197" s="24">
        <f t="shared" si="44"/>
        <v>0.17968187561516133</v>
      </c>
      <c r="H197" s="2">
        <f t="shared" si="47"/>
        <v>14.710856131425725</v>
      </c>
      <c r="I197" s="24">
        <f t="shared" si="45"/>
        <v>6.2413490176252147</v>
      </c>
      <c r="J197" s="5">
        <f t="shared" si="39"/>
        <v>1.8906569191408784</v>
      </c>
      <c r="K197" s="16">
        <f t="shared" si="36"/>
        <v>-43.231551068823777</v>
      </c>
      <c r="L197" s="58" t="b">
        <f t="shared" si="46"/>
        <v>0</v>
      </c>
      <c r="M197" s="66">
        <f t="shared" si="37"/>
        <v>-1.5166667690018496</v>
      </c>
      <c r="N197" s="65">
        <f t="shared" si="40"/>
        <v>0.8000000000000006</v>
      </c>
    </row>
    <row r="198" spans="1:14">
      <c r="A198" s="24">
        <f t="shared" si="34"/>
        <v>11.334923971881469</v>
      </c>
      <c r="B198" s="25">
        <f t="shared" si="41"/>
        <v>0.8050000000000006</v>
      </c>
      <c r="C198" s="17">
        <f t="shared" si="38"/>
        <v>6.1642481655616859</v>
      </c>
      <c r="D198" s="17">
        <f t="shared" si="42"/>
        <v>11.327841231668094</v>
      </c>
      <c r="E198" s="25">
        <f t="shared" si="35"/>
        <v>1.4165480426752175</v>
      </c>
      <c r="F198" s="2">
        <f t="shared" si="43"/>
        <v>79.660283083788315</v>
      </c>
      <c r="G198" s="24">
        <f t="shared" si="44"/>
        <v>0.17864635057833647</v>
      </c>
      <c r="H198" s="2">
        <f t="shared" si="47"/>
        <v>14.634720615613977</v>
      </c>
      <c r="I198" s="24">
        <f t="shared" si="45"/>
        <v>6.2453661937690033</v>
      </c>
      <c r="J198" s="5">
        <f t="shared" si="39"/>
        <v>1.8378240090987938</v>
      </c>
      <c r="K198" s="16">
        <f t="shared" si="36"/>
        <v>-43.475575827502716</v>
      </c>
      <c r="L198" s="58" t="b">
        <f t="shared" si="46"/>
        <v>0</v>
      </c>
      <c r="M198" s="66">
        <f t="shared" si="37"/>
        <v>-1.5176429550067194</v>
      </c>
      <c r="N198" s="65">
        <f t="shared" si="40"/>
        <v>0.8050000000000006</v>
      </c>
    </row>
    <row r="199" spans="1:14">
      <c r="A199" s="24">
        <f t="shared" si="34"/>
        <v>11.341808790529724</v>
      </c>
      <c r="B199" s="25">
        <f t="shared" si="41"/>
        <v>0.81000000000000061</v>
      </c>
      <c r="C199" s="17">
        <f t="shared" si="38"/>
        <v>6.22090507857056</v>
      </c>
      <c r="D199" s="17">
        <f t="shared" si="42"/>
        <v>11.334923971881469</v>
      </c>
      <c r="E199" s="25">
        <f t="shared" si="35"/>
        <v>1.3769637296508579</v>
      </c>
      <c r="F199" s="2">
        <f t="shared" si="43"/>
        <v>79.710090728410748</v>
      </c>
      <c r="G199" s="24">
        <f t="shared" si="44"/>
        <v>0.17763976246844104</v>
      </c>
      <c r="H199" s="2">
        <f t="shared" si="47"/>
        <v>14.560712646485729</v>
      </c>
      <c r="I199" s="24">
        <f t="shared" si="45"/>
        <v>6.2492711131074028</v>
      </c>
      <c r="J199" s="5">
        <f t="shared" si="39"/>
        <v>1.7864674728796393</v>
      </c>
      <c r="K199" s="16">
        <f t="shared" si="36"/>
        <v>-43.712781507588979</v>
      </c>
      <c r="L199" s="58" t="b">
        <f t="shared" si="46"/>
        <v>0</v>
      </c>
      <c r="M199" s="66">
        <f t="shared" si="37"/>
        <v>-1.5185918622669057</v>
      </c>
      <c r="N199" s="65">
        <f t="shared" si="40"/>
        <v>0.81000000000000061</v>
      </c>
    </row>
    <row r="200" spans="1:14">
      <c r="A200" s="24">
        <f t="shared" si="34"/>
        <v>11.348501218374222</v>
      </c>
      <c r="B200" s="25">
        <f t="shared" si="41"/>
        <v>0.81500000000000061</v>
      </c>
      <c r="C200" s="17">
        <f t="shared" si="38"/>
        <v>6.2775969104765883</v>
      </c>
      <c r="D200" s="17">
        <f t="shared" si="42"/>
        <v>11.341808790529724</v>
      </c>
      <c r="E200" s="25">
        <f t="shared" si="35"/>
        <v>1.3384855688997828</v>
      </c>
      <c r="F200" s="2">
        <f t="shared" si="43"/>
        <v>79.758506537856192</v>
      </c>
      <c r="G200" s="24">
        <f t="shared" si="44"/>
        <v>0.17666130266597127</v>
      </c>
      <c r="H200" s="2">
        <f t="shared" si="47"/>
        <v>14.488772771434022</v>
      </c>
      <c r="I200" s="24">
        <f t="shared" si="45"/>
        <v>6.2530669125679248</v>
      </c>
      <c r="J200" s="5">
        <f t="shared" si="39"/>
        <v>1.7365460543862836</v>
      </c>
      <c r="K200" s="16">
        <f t="shared" si="36"/>
        <v>-43.943358662832573</v>
      </c>
      <c r="L200" s="58" t="b">
        <f t="shared" si="46"/>
        <v>0</v>
      </c>
      <c r="M200" s="66">
        <f t="shared" si="37"/>
        <v>-1.5195142530653225</v>
      </c>
      <c r="N200" s="65">
        <f t="shared" si="40"/>
        <v>0.81500000000000061</v>
      </c>
    </row>
    <row r="201" spans="1:14">
      <c r="A201" s="24">
        <f t="shared" si="34"/>
        <v>11.355006631623587</v>
      </c>
      <c r="B201" s="25">
        <f t="shared" si="41"/>
        <v>0.82000000000000062</v>
      </c>
      <c r="C201" s="17">
        <f t="shared" si="38"/>
        <v>6.3343226854988481</v>
      </c>
      <c r="D201" s="17">
        <f t="shared" si="42"/>
        <v>11.348501218374222</v>
      </c>
      <c r="E201" s="25">
        <f t="shared" si="35"/>
        <v>1.3010826498728663</v>
      </c>
      <c r="F201" s="2">
        <f t="shared" si="43"/>
        <v>79.805569405856161</v>
      </c>
      <c r="G201" s="24">
        <f t="shared" si="44"/>
        <v>0.17571018514765738</v>
      </c>
      <c r="H201" s="2">
        <f t="shared" si="47"/>
        <v>14.418843199208078</v>
      </c>
      <c r="I201" s="24">
        <f t="shared" si="45"/>
        <v>6.2567566414191225</v>
      </c>
      <c r="J201" s="5">
        <f t="shared" si="39"/>
        <v>1.6880196503906768</v>
      </c>
      <c r="K201" s="16">
        <f t="shared" si="36"/>
        <v>-44.167492522109889</v>
      </c>
      <c r="L201" s="58" t="b">
        <f t="shared" si="46"/>
        <v>0</v>
      </c>
      <c r="M201" s="66">
        <f t="shared" si="37"/>
        <v>-1.5204108683834914</v>
      </c>
      <c r="N201" s="65">
        <f t="shared" si="40"/>
        <v>0.82000000000000062</v>
      </c>
    </row>
    <row r="202" spans="1:14">
      <c r="A202" s="24">
        <f t="shared" si="34"/>
        <v>11.361330256252545</v>
      </c>
      <c r="B202" s="25">
        <f t="shared" si="41"/>
        <v>0.82500000000000062</v>
      </c>
      <c r="C202" s="17">
        <f t="shared" si="38"/>
        <v>6.3910814551238424</v>
      </c>
      <c r="D202" s="17">
        <f t="shared" si="42"/>
        <v>11.355006631623587</v>
      </c>
      <c r="E202" s="25">
        <f t="shared" si="35"/>
        <v>1.2647249257918252</v>
      </c>
      <c r="F202" s="2">
        <f t="shared" si="43"/>
        <v>79.851317139287715</v>
      </c>
      <c r="G202" s="24">
        <f t="shared" si="44"/>
        <v>0.17478564585502579</v>
      </c>
      <c r="H202" s="2">
        <f t="shared" si="47"/>
        <v>14.350867753487744</v>
      </c>
      <c r="I202" s="24">
        <f t="shared" si="45"/>
        <v>6.2603432637201566</v>
      </c>
      <c r="J202" s="5">
        <f t="shared" si="39"/>
        <v>1.6408492783176367</v>
      </c>
      <c r="K202" s="16">
        <f t="shared" si="36"/>
        <v>-44.385363138223113</v>
      </c>
      <c r="L202" s="58" t="b">
        <f t="shared" si="46"/>
        <v>0</v>
      </c>
      <c r="M202" s="66">
        <f t="shared" si="37"/>
        <v>-1.5212824284967912</v>
      </c>
      <c r="N202" s="65">
        <f t="shared" si="40"/>
        <v>0.82500000000000062</v>
      </c>
    </row>
    <row r="203" spans="1:14">
      <c r="A203" s="24">
        <f t="shared" si="34"/>
        <v>11.367477172200104</v>
      </c>
      <c r="B203" s="25">
        <f t="shared" si="41"/>
        <v>0.83000000000000063</v>
      </c>
      <c r="C203" s="17">
        <f t="shared" si="38"/>
        <v>6.4478722973435332</v>
      </c>
      <c r="D203" s="17">
        <f t="shared" si="42"/>
        <v>11.361330256252545</v>
      </c>
      <c r="E203" s="25">
        <f t="shared" si="35"/>
        <v>1.2293831895117711</v>
      </c>
      <c r="F203" s="2">
        <f t="shared" si="43"/>
        <v>79.895786488544672</v>
      </c>
      <c r="G203" s="24">
        <f t="shared" si="44"/>
        <v>0.17388694208061201</v>
      </c>
      <c r="H203" s="2">
        <f t="shared" si="47"/>
        <v>14.284791827755656</v>
      </c>
      <c r="I203" s="24">
        <f t="shared" si="45"/>
        <v>6.2638296607019024</v>
      </c>
      <c r="J203" s="5">
        <f t="shared" si="39"/>
        <v>1.5949970449291784</v>
      </c>
      <c r="K203" s="16">
        <f t="shared" si="36"/>
        <v>-44.597145532541298</v>
      </c>
      <c r="L203" s="58" t="b">
        <f t="shared" si="46"/>
        <v>0</v>
      </c>
      <c r="M203" s="66">
        <f t="shared" si="37"/>
        <v>-1.5221296335530727</v>
      </c>
      <c r="N203" s="65">
        <f t="shared" si="40"/>
        <v>0.83000000000000063</v>
      </c>
    </row>
    <row r="204" spans="1:14">
      <c r="A204" s="24">
        <f t="shared" si="34"/>
        <v>11.373452317450395</v>
      </c>
      <c r="B204" s="25">
        <f t="shared" si="41"/>
        <v>0.83500000000000063</v>
      </c>
      <c r="C204" s="17">
        <f t="shared" si="38"/>
        <v>6.5046943159146648</v>
      </c>
      <c r="D204" s="17">
        <f t="shared" si="42"/>
        <v>11.367477172200104</v>
      </c>
      <c r="E204" s="25">
        <f t="shared" si="35"/>
        <v>1.1950290500583611</v>
      </c>
      <c r="F204" s="2">
        <f t="shared" si="43"/>
        <v>79.939013177060218</v>
      </c>
      <c r="G204" s="24">
        <f t="shared" si="44"/>
        <v>0.17301335187132297</v>
      </c>
      <c r="H204" s="2">
        <f t="shared" si="47"/>
        <v>14.220562341430293</v>
      </c>
      <c r="I204" s="24">
        <f t="shared" si="45"/>
        <v>6.2672186330815203</v>
      </c>
      <c r="J204" s="5">
        <f t="shared" si="39"/>
        <v>1.5504261158838193</v>
      </c>
      <c r="K204" s="16">
        <f t="shared" si="36"/>
        <v>-44.803009835600243</v>
      </c>
      <c r="L204" s="58" t="b">
        <f t="shared" si="46"/>
        <v>0</v>
      </c>
      <c r="M204" s="66">
        <f t="shared" si="37"/>
        <v>-1.5229531641351191</v>
      </c>
      <c r="N204" s="65">
        <f t="shared" si="40"/>
        <v>0.83500000000000063</v>
      </c>
    </row>
    <row r="205" spans="1:14">
      <c r="A205" s="24">
        <f t="shared" si="34"/>
        <v>11.379260491999498</v>
      </c>
      <c r="B205" s="25">
        <f t="shared" si="41"/>
        <v>0.84000000000000064</v>
      </c>
      <c r="C205" s="17">
        <f t="shared" si="38"/>
        <v>6.5615466396387907</v>
      </c>
      <c r="D205" s="17">
        <f t="shared" si="42"/>
        <v>11.373452317450395</v>
      </c>
      <c r="E205" s="25">
        <f t="shared" si="35"/>
        <v>1.1616349098205325</v>
      </c>
      <c r="F205" s="2">
        <f t="shared" si="43"/>
        <v>79.981031930004434</v>
      </c>
      <c r="G205" s="24">
        <f t="shared" si="44"/>
        <v>0.17216417344847443</v>
      </c>
      <c r="H205" s="2">
        <f t="shared" si="47"/>
        <v>14.158127697225051</v>
      </c>
      <c r="I205" s="24">
        <f t="shared" si="45"/>
        <v>6.2705129033123477</v>
      </c>
      <c r="J205" s="5">
        <f t="shared" si="39"/>
        <v>1.5071006861466487</v>
      </c>
      <c r="K205" s="16">
        <f t="shared" si="36"/>
        <v>-45.003121423772441</v>
      </c>
      <c r="L205" s="58" t="b">
        <f t="shared" si="46"/>
        <v>0</v>
      </c>
      <c r="M205" s="66">
        <f t="shared" si="37"/>
        <v>-1.5237536818073565</v>
      </c>
      <c r="N205" s="65">
        <f t="shared" si="40"/>
        <v>0.84000000000000064</v>
      </c>
    </row>
    <row r="206" spans="1:14">
      <c r="A206" s="24">
        <f t="shared" si="34"/>
        <v>11.384906361711401</v>
      </c>
      <c r="B206" s="25">
        <f t="shared" si="41"/>
        <v>0.84500000000000064</v>
      </c>
      <c r="C206" s="17">
        <f t="shared" si="38"/>
        <v>6.6184284216624159</v>
      </c>
      <c r="D206" s="17">
        <f t="shared" si="42"/>
        <v>11.379260491999498</v>
      </c>
      <c r="E206" s="25">
        <f t="shared" si="35"/>
        <v>1.1291739423806173</v>
      </c>
      <c r="F206" s="2">
        <f t="shared" si="43"/>
        <v>80.02187650218012</v>
      </c>
      <c r="G206" s="24">
        <f t="shared" si="44"/>
        <v>0.17133872464402924</v>
      </c>
      <c r="H206" s="2">
        <f t="shared" si="47"/>
        <v>14.09743773969846</v>
      </c>
      <c r="I206" s="24">
        <f t="shared" si="45"/>
        <v>6.2737151177709212</v>
      </c>
      <c r="J206" s="5">
        <f t="shared" si="39"/>
        <v>1.4649859512259762</v>
      </c>
      <c r="K206" s="16">
        <f t="shared" si="36"/>
        <v>-45.197641052118826</v>
      </c>
      <c r="L206" s="58" t="b">
        <f t="shared" si="46"/>
        <v>0</v>
      </c>
      <c r="M206" s="66">
        <f t="shared" si="37"/>
        <v>-1.5245318296473229</v>
      </c>
      <c r="N206" s="65">
        <f t="shared" si="40"/>
        <v>0.84500000000000064</v>
      </c>
    </row>
    <row r="207" spans="1:14">
      <c r="A207" s="24">
        <f t="shared" si="34"/>
        <v>11.390394462066221</v>
      </c>
      <c r="B207" s="25">
        <f t="shared" si="41"/>
        <v>0.85000000000000064</v>
      </c>
      <c r="C207" s="17">
        <f t="shared" si="38"/>
        <v>6.6753388387966934</v>
      </c>
      <c r="D207" s="17">
        <f t="shared" si="42"/>
        <v>11.384906361711401</v>
      </c>
      <c r="E207" s="25">
        <f t="shared" si="35"/>
        <v>1.0976200709639217</v>
      </c>
      <c r="F207" s="2">
        <f t="shared" si="43"/>
        <v>80.061579705138783</v>
      </c>
      <c r="G207" s="24">
        <f t="shared" si="44"/>
        <v>0.17053634235259774</v>
      </c>
      <c r="H207" s="2">
        <f t="shared" si="47"/>
        <v>14.038443714963273</v>
      </c>
      <c r="I207" s="24">
        <f t="shared" si="45"/>
        <v>6.2768278488828804</v>
      </c>
      <c r="J207" s="5">
        <f t="shared" si="39"/>
        <v>1.4240480792141645</v>
      </c>
      <c r="K207" s="16">
        <f t="shared" si="36"/>
        <v>-45.386724983527358</v>
      </c>
      <c r="L207" s="58" t="b">
        <f t="shared" si="46"/>
        <v>0</v>
      </c>
      <c r="M207" s="66">
        <f t="shared" si="37"/>
        <v>-1.5252882327622608</v>
      </c>
      <c r="N207" s="65">
        <f t="shared" si="40"/>
        <v>0.85000000000000064</v>
      </c>
    </row>
    <row r="208" spans="1:14">
      <c r="A208" s="24">
        <f t="shared" si="34"/>
        <v>11.395729201803674</v>
      </c>
      <c r="B208" s="25">
        <f t="shared" si="41"/>
        <v>0.85500000000000065</v>
      </c>
      <c r="C208" s="17">
        <f t="shared" si="38"/>
        <v>6.7322770908561376</v>
      </c>
      <c r="D208" s="17">
        <f t="shared" si="42"/>
        <v>11.390394462066221</v>
      </c>
      <c r="E208" s="25">
        <f t="shared" si="35"/>
        <v>1.0669479474905781</v>
      </c>
      <c r="F208" s="2">
        <f t="shared" si="43"/>
        <v>80.100173433539126</v>
      </c>
      <c r="G208" s="24">
        <f t="shared" si="44"/>
        <v>0.16975638199874432</v>
      </c>
      <c r="H208" s="2">
        <f t="shared" si="47"/>
        <v>13.981098231520958</v>
      </c>
      <c r="I208" s="24">
        <f t="shared" si="45"/>
        <v>6.2798535971894669</v>
      </c>
      <c r="J208" s="5">
        <f t="shared" si="39"/>
        <v>1.3842541836093984</v>
      </c>
      <c r="K208" s="16">
        <f t="shared" si="36"/>
        <v>-45.570525114243516</v>
      </c>
      <c r="L208" s="58" t="b">
        <f t="shared" si="46"/>
        <v>0</v>
      </c>
      <c r="M208" s="66">
        <f t="shared" si="37"/>
        <v>-1.5260234987912877</v>
      </c>
      <c r="N208" s="65">
        <f t="shared" si="40"/>
        <v>0.85500000000000065</v>
      </c>
    </row>
    <row r="209" spans="1:14">
      <c r="A209" s="24">
        <f t="shared" si="34"/>
        <v>11.400914866464737</v>
      </c>
      <c r="B209" s="25">
        <f t="shared" si="41"/>
        <v>0.86000000000000065</v>
      </c>
      <c r="C209" s="17">
        <f t="shared" si="38"/>
        <v>6.7892424000158123</v>
      </c>
      <c r="D209" s="17">
        <f t="shared" si="42"/>
        <v>11.395729201803674</v>
      </c>
      <c r="E209" s="25">
        <f t="shared" si="35"/>
        <v>1.0371329322127345</v>
      </c>
      <c r="F209" s="2">
        <f t="shared" si="43"/>
        <v>80.137688690768883</v>
      </c>
      <c r="G209" s="24">
        <f t="shared" si="44"/>
        <v>0.16899821701918338</v>
      </c>
      <c r="H209" s="2">
        <f t="shared" si="47"/>
        <v>13.925355222190865</v>
      </c>
      <c r="I209" s="24">
        <f t="shared" si="45"/>
        <v>6.2827947933562802</v>
      </c>
      <c r="J209" s="5">
        <f t="shared" si="39"/>
        <v>1.3455722968971058</v>
      </c>
      <c r="K209" s="16">
        <f t="shared" si="36"/>
        <v>-45.749189095892348</v>
      </c>
      <c r="L209" s="58" t="b">
        <f t="shared" si="46"/>
        <v>0</v>
      </c>
      <c r="M209" s="66">
        <f t="shared" si="37"/>
        <v>-1.5267382183935272</v>
      </c>
      <c r="N209" s="65">
        <f t="shared" si="40"/>
        <v>0.86000000000000065</v>
      </c>
    </row>
    <row r="210" spans="1:14">
      <c r="A210" s="24">
        <f t="shared" si="34"/>
        <v>11.405955621834341</v>
      </c>
      <c r="B210" s="25">
        <f t="shared" si="41"/>
        <v>0.86500000000000066</v>
      </c>
      <c r="C210" s="17">
        <f t="shared" si="38"/>
        <v>6.8462340101864836</v>
      </c>
      <c r="D210" s="17">
        <f t="shared" si="42"/>
        <v>11.400914866464737</v>
      </c>
      <c r="E210" s="25">
        <f t="shared" si="35"/>
        <v>1.0081510739207704</v>
      </c>
      <c r="F210" s="2">
        <f t="shared" si="43"/>
        <v>80.174155613850658</v>
      </c>
      <c r="G210" s="24">
        <f t="shared" si="44"/>
        <v>0.1682612383594447</v>
      </c>
      <c r="H210" s="2">
        <f t="shared" si="47"/>
        <v>13.871169907103262</v>
      </c>
      <c r="I210" s="24">
        <f t="shared" si="45"/>
        <v>6.2856538001258917</v>
      </c>
      <c r="J210" s="5">
        <f t="shared" si="39"/>
        <v>1.307971344869622</v>
      </c>
      <c r="K210" s="16">
        <f t="shared" si="36"/>
        <v>-45.922860454091186</v>
      </c>
      <c r="L210" s="58" t="b">
        <f t="shared" si="46"/>
        <v>0</v>
      </c>
      <c r="M210" s="66">
        <f t="shared" si="37"/>
        <v>-1.5274329657226033</v>
      </c>
      <c r="N210" s="65">
        <f t="shared" si="40"/>
        <v>0.86500000000000066</v>
      </c>
    </row>
    <row r="211" spans="1:14">
      <c r="A211" s="24">
        <f t="shared" si="34"/>
        <v>11.410855517287855</v>
      </c>
      <c r="B211" s="25">
        <f t="shared" si="41"/>
        <v>0.87000000000000066</v>
      </c>
      <c r="C211" s="17">
        <f t="shared" si="38"/>
        <v>6.903251186407231</v>
      </c>
      <c r="D211" s="17">
        <f t="shared" si="42"/>
        <v>11.405955621834341</v>
      </c>
      <c r="E211" s="25">
        <f t="shared" si="35"/>
        <v>0.97997909070263822</v>
      </c>
      <c r="F211" s="2">
        <f t="shared" si="43"/>
        <v>80.209603497651884</v>
      </c>
      <c r="G211" s="24">
        <f t="shared" si="44"/>
        <v>0.16754485398460123</v>
      </c>
      <c r="H211" s="2">
        <f t="shared" si="47"/>
        <v>13.818498757726303</v>
      </c>
      <c r="I211" s="24">
        <f t="shared" si="45"/>
        <v>6.2884329142159077</v>
      </c>
      <c r="J211" s="5">
        <f t="shared" si="39"/>
        <v>1.2714211216633222</v>
      </c>
      <c r="K211" s="16">
        <f t="shared" si="36"/>
        <v>-46.091678703747867</v>
      </c>
      <c r="L211" s="58" t="b">
        <f t="shared" si="46"/>
        <v>0</v>
      </c>
      <c r="M211" s="66">
        <f t="shared" si="37"/>
        <v>-1.5281082988878669</v>
      </c>
      <c r="N211" s="65">
        <f t="shared" si="40"/>
        <v>0.87000000000000066</v>
      </c>
    </row>
    <row r="212" spans="1:14">
      <c r="A212" s="24">
        <f t="shared" si="34"/>
        <v>11.415618489044059</v>
      </c>
      <c r="B212" s="25">
        <f t="shared" si="41"/>
        <v>0.87500000000000067</v>
      </c>
      <c r="C212" s="17">
        <f t="shared" si="38"/>
        <v>6.9602932142550369</v>
      </c>
      <c r="D212" s="17">
        <f t="shared" si="42"/>
        <v>11.410855517287855</v>
      </c>
      <c r="E212" s="25">
        <f t="shared" si="35"/>
        <v>0.95259435124088576</v>
      </c>
      <c r="F212" s="2">
        <f t="shared" si="43"/>
        <v>80.244060818418063</v>
      </c>
      <c r="G212" s="24">
        <f t="shared" si="44"/>
        <v>0.16684848840367447</v>
      </c>
      <c r="H212" s="2">
        <f t="shared" si="47"/>
        <v>13.767299461898585</v>
      </c>
      <c r="I212" s="24">
        <f t="shared" si="45"/>
        <v>6.2911343681639753</v>
      </c>
      <c r="J212" s="5">
        <f t="shared" si="39"/>
        <v>1.2358922654935898</v>
      </c>
      <c r="K212" s="16">
        <f t="shared" si="36"/>
        <v>-46.255779461136669</v>
      </c>
      <c r="L212" s="58" t="b">
        <f t="shared" si="46"/>
        <v>0</v>
      </c>
      <c r="M212" s="66">
        <f t="shared" si="37"/>
        <v>-1.5287647604027494</v>
      </c>
      <c r="N212" s="65">
        <f t="shared" si="40"/>
        <v>0.87500000000000067</v>
      </c>
    </row>
    <row r="213" spans="1:14">
      <c r="A213" s="24">
        <f t="shared" si="34"/>
        <v>11.42024836332722</v>
      </c>
      <c r="B213" s="25">
        <f t="shared" si="41"/>
        <v>0.88000000000000067</v>
      </c>
      <c r="C213" s="17">
        <f t="shared" si="38"/>
        <v>7.0173593992708669</v>
      </c>
      <c r="D213" s="17">
        <f t="shared" si="42"/>
        <v>11.415618489044059</v>
      </c>
      <c r="E213" s="25">
        <f t="shared" si="35"/>
        <v>0.92597485663233503</v>
      </c>
      <c r="F213" s="2">
        <f t="shared" si="43"/>
        <v>80.277555256648583</v>
      </c>
      <c r="G213" s="24">
        <f t="shared" si="44"/>
        <v>0.16617158220732556</v>
      </c>
      <c r="H213" s="2">
        <f t="shared" si="47"/>
        <v>13.717530889838544</v>
      </c>
      <c r="I213" s="24">
        <f t="shared" si="45"/>
        <v>6.2937603321212485</v>
      </c>
      <c r="J213" s="5">
        <f t="shared" si="39"/>
        <v>1.2013562350676248</v>
      </c>
      <c r="K213" s="16">
        <f t="shared" si="36"/>
        <v>-46.415294552842042</v>
      </c>
      <c r="L213" s="58" t="b">
        <f t="shared" si="46"/>
        <v>0</v>
      </c>
      <c r="M213" s="66">
        <f t="shared" si="37"/>
        <v>-1.5294028776205728</v>
      </c>
      <c r="N213" s="65">
        <f t="shared" si="40"/>
        <v>0.88000000000000067</v>
      </c>
    </row>
    <row r="214" spans="1:14">
      <c r="A214" s="24">
        <f t="shared" si="34"/>
        <v>11.424748859440799</v>
      </c>
      <c r="B214" s="25">
        <f t="shared" si="41"/>
        <v>0.88500000000000068</v>
      </c>
      <c r="C214" s="17">
        <f t="shared" si="38"/>
        <v>7.0744490664017947</v>
      </c>
      <c r="D214" s="17">
        <f t="shared" si="42"/>
        <v>11.42024836332722</v>
      </c>
      <c r="E214" s="25">
        <f t="shared" si="35"/>
        <v>0.90009922271567389</v>
      </c>
      <c r="F214" s="2">
        <f t="shared" si="43"/>
        <v>80.310113719333245</v>
      </c>
      <c r="G214" s="24">
        <f t="shared" si="44"/>
        <v>0.16551359161846529</v>
      </c>
      <c r="H214" s="2">
        <f t="shared" si="47"/>
        <v>13.669153061103705</v>
      </c>
      <c r="I214" s="24">
        <f t="shared" si="45"/>
        <v>6.2963129155957258</v>
      </c>
      <c r="J214" s="5">
        <f t="shared" si="39"/>
        <v>1.1677852866563869</v>
      </c>
      <c r="K214" s="16">
        <f t="shared" si="36"/>
        <v>-46.57035212165944</v>
      </c>
      <c r="L214" s="58" t="b">
        <f t="shared" si="46"/>
        <v>0</v>
      </c>
      <c r="M214" s="66">
        <f t="shared" si="37"/>
        <v>-1.5300231631581873</v>
      </c>
      <c r="N214" s="65">
        <f t="shared" si="40"/>
        <v>0.88500000000000068</v>
      </c>
    </row>
    <row r="215" spans="1:14">
      <c r="A215" s="24">
        <f t="shared" si="34"/>
        <v>11.429123592755264</v>
      </c>
      <c r="B215" s="25">
        <f t="shared" si="41"/>
        <v>0.89000000000000068</v>
      </c>
      <c r="C215" s="17">
        <f t="shared" si="38"/>
        <v>7.1315615594587145</v>
      </c>
      <c r="D215" s="17">
        <f t="shared" si="42"/>
        <v>11.424748859440799</v>
      </c>
      <c r="E215" s="25">
        <f t="shared" si="35"/>
        <v>0.87494666289308198</v>
      </c>
      <c r="F215" s="2">
        <f t="shared" si="43"/>
        <v>80.341762361567291</v>
      </c>
      <c r="G215" s="24">
        <f t="shared" si="44"/>
        <v>0.16487398805542566</v>
      </c>
      <c r="H215" s="2">
        <f t="shared" si="47"/>
        <v>13.622127112473464</v>
      </c>
      <c r="I215" s="24">
        <f t="shared" si="45"/>
        <v>6.2987941691468752</v>
      </c>
      <c r="J215" s="5">
        <f t="shared" si="39"/>
        <v>1.1351524518074261</v>
      </c>
      <c r="K215" s="16">
        <f t="shared" si="36"/>
        <v>-46.721076729535213</v>
      </c>
      <c r="L215" s="58" t="b">
        <f t="shared" si="46"/>
        <v>0</v>
      </c>
      <c r="M215" s="66">
        <f t="shared" si="37"/>
        <v>-1.5306261153077756</v>
      </c>
      <c r="N215" s="65">
        <f t="shared" si="40"/>
        <v>0.89000000000000068</v>
      </c>
    </row>
    <row r="216" spans="1:14">
      <c r="A216" s="24">
        <f t="shared" si="34"/>
        <v>11.433376077612422</v>
      </c>
      <c r="B216" s="25">
        <f t="shared" si="41"/>
        <v>0.89500000000000068</v>
      </c>
      <c r="C216" s="17">
        <f t="shared" si="38"/>
        <v>7.1886962405892048</v>
      </c>
      <c r="D216" s="17">
        <f t="shared" si="42"/>
        <v>11.429123592755264</v>
      </c>
      <c r="E216" s="25">
        <f t="shared" si="35"/>
        <v>0.85049697143173875</v>
      </c>
      <c r="F216" s="2">
        <f t="shared" si="43"/>
        <v>80.372526607562548</v>
      </c>
      <c r="G216" s="24">
        <f t="shared" si="44"/>
        <v>0.16425225770733407</v>
      </c>
      <c r="H216" s="2">
        <f t="shared" si="47"/>
        <v>13.576415266729095</v>
      </c>
      <c r="I216" s="24">
        <f t="shared" si="45"/>
        <v>6.301206086032904</v>
      </c>
      <c r="J216" s="5">
        <f t="shared" si="39"/>
        <v>1.1034315156803038</v>
      </c>
      <c r="K216" s="16">
        <f t="shared" si="36"/>
        <v>-46.867589457630814</v>
      </c>
      <c r="L216" s="58" t="b">
        <f t="shared" si="46"/>
        <v>0</v>
      </c>
      <c r="M216" s="66">
        <f t="shared" si="37"/>
        <v>-1.5312122184371315</v>
      </c>
      <c r="N216" s="65">
        <f t="shared" si="40"/>
        <v>0.89500000000000068</v>
      </c>
    </row>
    <row r="217" spans="1:14">
      <c r="A217" s="24">
        <f t="shared" si="34"/>
        <v>11.437509730148582</v>
      </c>
      <c r="B217" s="25">
        <f t="shared" si="41"/>
        <v>0.90000000000000069</v>
      </c>
      <c r="C217" s="17">
        <f t="shared" si="38"/>
        <v>7.2458524897651237</v>
      </c>
      <c r="D217" s="17">
        <f t="shared" si="42"/>
        <v>11.433376077612422</v>
      </c>
      <c r="E217" s="25">
        <f t="shared" si="35"/>
        <v>0.82673050723202779</v>
      </c>
      <c r="F217" s="2">
        <f t="shared" si="43"/>
        <v>80.402431171071427</v>
      </c>
      <c r="G217" s="24">
        <f t="shared" si="44"/>
        <v>0.16364790112135549</v>
      </c>
      <c r="H217" s="2">
        <f t="shared" si="47"/>
        <v>13.5319808023063</v>
      </c>
      <c r="I217" s="24">
        <f t="shared" si="45"/>
        <v>6.3035506038119991</v>
      </c>
      <c r="J217" s="5">
        <f t="shared" si="39"/>
        <v>1.0725969959875195</v>
      </c>
      <c r="K217" s="16">
        <f t="shared" si="36"/>
        <v>-47.010008003590386</v>
      </c>
      <c r="L217" s="58" t="b">
        <f t="shared" si="46"/>
        <v>0</v>
      </c>
      <c r="M217" s="66">
        <f t="shared" si="37"/>
        <v>-1.5317819433787818</v>
      </c>
      <c r="N217" s="65">
        <f t="shared" si="40"/>
        <v>0.90000000000000069</v>
      </c>
    </row>
    <row r="218" spans="1:14">
      <c r="A218" s="24">
        <f t="shared" si="34"/>
        <v>11.441527871038828</v>
      </c>
      <c r="B218" s="25">
        <f t="shared" si="41"/>
        <v>0.90500000000000069</v>
      </c>
      <c r="C218" s="17">
        <f t="shared" si="38"/>
        <v>7.3030297042845262</v>
      </c>
      <c r="D218" s="17">
        <f t="shared" si="42"/>
        <v>11.437509730148582</v>
      </c>
      <c r="E218" s="25">
        <f t="shared" si="35"/>
        <v>0.80362817804928244</v>
      </c>
      <c r="F218" s="2">
        <f t="shared" si="43"/>
        <v>80.431500075240024</v>
      </c>
      <c r="G218" s="24">
        <f t="shared" si="44"/>
        <v>0.16306043280146976</v>
      </c>
      <c r="H218" s="2">
        <f t="shared" si="47"/>
        <v>13.488788023795891</v>
      </c>
      <c r="I218" s="24">
        <f t="shared" si="45"/>
        <v>6.3058296058988175</v>
      </c>
      <c r="J218" s="5">
        <f t="shared" si="39"/>
        <v>1.0426241225239614</v>
      </c>
      <c r="K218" s="16">
        <f t="shared" si="36"/>
        <v>-47.148446776091035</v>
      </c>
      <c r="L218" s="58" t="b">
        <f t="shared" si="46"/>
        <v>0</v>
      </c>
      <c r="M218" s="66">
        <f t="shared" si="37"/>
        <v>-1.5323357478082098</v>
      </c>
      <c r="N218" s="65">
        <f t="shared" si="40"/>
        <v>0.90500000000000069</v>
      </c>
    </row>
    <row r="219" spans="1:14">
      <c r="A219" s="24">
        <f t="shared" si="34"/>
        <v>11.445433728164611</v>
      </c>
      <c r="B219" s="25">
        <f t="shared" si="41"/>
        <v>0.9100000000000007</v>
      </c>
      <c r="C219" s="17">
        <f t="shared" si="38"/>
        <v>7.3602272982874943</v>
      </c>
      <c r="D219" s="17">
        <f t="shared" si="42"/>
        <v>11.441527871038828</v>
      </c>
      <c r="E219" s="25">
        <f t="shared" si="35"/>
        <v>0.78117142515651106</v>
      </c>
      <c r="F219" s="2">
        <f t="shared" si="43"/>
        <v>80.459756671906703</v>
      </c>
      <c r="G219" s="24">
        <f t="shared" si="44"/>
        <v>0.16248938081845787</v>
      </c>
      <c r="H219" s="2">
        <f t="shared" si="47"/>
        <v>13.446802233268563</v>
      </c>
      <c r="I219" s="24">
        <f t="shared" si="45"/>
        <v>6.3080449230774853</v>
      </c>
      <c r="J219" s="5">
        <f t="shared" si="39"/>
        <v>1.0134888172682532</v>
      </c>
      <c r="K219" s="16">
        <f t="shared" si="36"/>
        <v>-47.283016986749473</v>
      </c>
      <c r="L219" s="58" t="b">
        <f t="shared" si="46"/>
        <v>0</v>
      </c>
      <c r="M219" s="66">
        <f t="shared" si="37"/>
        <v>-1.5328740766115185</v>
      </c>
      <c r="N219" s="65">
        <f t="shared" si="40"/>
        <v>0.9100000000000007</v>
      </c>
    </row>
    <row r="220" spans="1:14">
      <c r="A220" s="24">
        <f t="shared" si="34"/>
        <v>11.449230439206788</v>
      </c>
      <c r="B220" s="25">
        <f t="shared" si="41"/>
        <v>0.9150000000000007</v>
      </c>
      <c r="C220" s="17">
        <f t="shared" si="38"/>
        <v>7.4174447022855032</v>
      </c>
      <c r="D220" s="17">
        <f t="shared" si="42"/>
        <v>11.445433728164611</v>
      </c>
      <c r="E220" s="25">
        <f t="shared" si="35"/>
        <v>0.75934220843563904</v>
      </c>
      <c r="F220" s="2">
        <f t="shared" si="43"/>
        <v>80.487223660361209</v>
      </c>
      <c r="G220" s="24">
        <f t="shared" si="44"/>
        <v>0.16193428643078853</v>
      </c>
      <c r="H220" s="2">
        <f t="shared" si="47"/>
        <v>13.405989702401133</v>
      </c>
      <c r="I220" s="24">
        <f t="shared" si="45"/>
        <v>6.310198334972319</v>
      </c>
      <c r="J220" s="5">
        <f t="shared" si="39"/>
        <v>0.98516767504022529</v>
      </c>
      <c r="K220" s="16">
        <f t="shared" si="36"/>
        <v>-47.413826739462394</v>
      </c>
      <c r="L220" s="58" t="b">
        <f t="shared" si="46"/>
        <v>0</v>
      </c>
      <c r="M220" s="66">
        <f t="shared" si="37"/>
        <v>-1.5333973622428196</v>
      </c>
      <c r="N220" s="65">
        <f t="shared" si="40"/>
        <v>0.9150000000000007</v>
      </c>
    </row>
    <row r="221" spans="1:14">
      <c r="A221" s="24">
        <f t="shared" si="34"/>
        <v>11.452921054166215</v>
      </c>
      <c r="B221" s="25">
        <f t="shared" si="41"/>
        <v>0.92000000000000071</v>
      </c>
      <c r="C221" s="17">
        <f t="shared" si="38"/>
        <v>7.4746813627039321</v>
      </c>
      <c r="D221" s="17">
        <f t="shared" si="42"/>
        <v>11.449230439206788</v>
      </c>
      <c r="E221" s="25">
        <f t="shared" si="35"/>
        <v>0.73812299188541786</v>
      </c>
      <c r="F221" s="2">
        <f t="shared" si="43"/>
        <v>80.513923105579579</v>
      </c>
      <c r="G221" s="24">
        <f t="shared" si="44"/>
        <v>0.16139470371609999</v>
      </c>
      <c r="H221" s="2">
        <f t="shared" si="47"/>
        <v>13.36631764538175</v>
      </c>
      <c r="I221" s="24">
        <f t="shared" si="45"/>
        <v>6.3122915714774388</v>
      </c>
      <c r="J221" s="5">
        <f t="shared" si="39"/>
        <v>0.95763794469897312</v>
      </c>
      <c r="K221" s="16">
        <f t="shared" si="36"/>
        <v>-47.540981117248293</v>
      </c>
      <c r="L221" s="58" t="b">
        <f t="shared" si="46"/>
        <v>0</v>
      </c>
      <c r="M221" s="66">
        <f t="shared" si="37"/>
        <v>-1.5339060250716425</v>
      </c>
      <c r="N221" s="65">
        <f t="shared" si="40"/>
        <v>0.92000000000000071</v>
      </c>
    </row>
    <row r="222" spans="1:14">
      <c r="A222" s="24">
        <f t="shared" si="34"/>
        <v>11.456508537813885</v>
      </c>
      <c r="B222" s="25">
        <f t="shared" si="41"/>
        <v>0.92500000000000071</v>
      </c>
      <c r="C222" s="17">
        <f t="shared" si="38"/>
        <v>7.5319367414373648</v>
      </c>
      <c r="D222" s="17">
        <f t="shared" si="42"/>
        <v>11.452921054166215</v>
      </c>
      <c r="E222" s="25">
        <f t="shared" si="35"/>
        <v>0.71749672953424359</v>
      </c>
      <c r="F222" s="2">
        <f t="shared" si="43"/>
        <v>80.539876455949553</v>
      </c>
      <c r="G222" s="24">
        <f t="shared" si="44"/>
        <v>0.16087019921297796</v>
      </c>
      <c r="H222" s="2">
        <f t="shared" si="47"/>
        <v>13.327754192572124</v>
      </c>
      <c r="I222" s="24">
        <f t="shared" si="45"/>
        <v>6.3143263141464452</v>
      </c>
      <c r="J222" s="5">
        <f t="shared" si="39"/>
        <v>0.93087751086621673</v>
      </c>
      <c r="K222" s="16">
        <f t="shared" si="36"/>
        <v>-47.664582266664119</v>
      </c>
      <c r="L222" s="58" t="b">
        <f t="shared" si="46"/>
        <v>0</v>
      </c>
      <c r="M222" s="66">
        <f t="shared" si="37"/>
        <v>-1.5344004737206198</v>
      </c>
      <c r="N222" s="65">
        <f t="shared" si="40"/>
        <v>0.92500000000000071</v>
      </c>
    </row>
    <row r="223" spans="1:14">
      <c r="A223" s="24">
        <f t="shared" si="34"/>
        <v>11.459995772072618</v>
      </c>
      <c r="B223" s="25">
        <f t="shared" si="41"/>
        <v>0.93000000000000071</v>
      </c>
      <c r="C223" s="17">
        <f t="shared" si="38"/>
        <v>7.5892103154173149</v>
      </c>
      <c r="D223" s="17">
        <f t="shared" si="42"/>
        <v>11.456508537813885</v>
      </c>
      <c r="E223" s="25">
        <f t="shared" si="35"/>
        <v>0.69744685174669008</v>
      </c>
      <c r="F223" s="2">
        <f t="shared" si="43"/>
        <v>80.565104560500771</v>
      </c>
      <c r="G223" s="24">
        <f t="shared" si="44"/>
        <v>0.1603603515727422</v>
      </c>
      <c r="H223" s="2">
        <f t="shared" si="47"/>
        <v>13.290268364905637</v>
      </c>
      <c r="I223" s="24">
        <f t="shared" si="45"/>
        <v>6.3163041975432597</v>
      </c>
      <c r="J223" s="5">
        <f t="shared" si="39"/>
        <v>0.90486487616031053</v>
      </c>
      <c r="K223" s="16">
        <f t="shared" si="36"/>
        <v>-47.784729479862321</v>
      </c>
      <c r="L223" s="58" t="b">
        <f t="shared" si="46"/>
        <v>0</v>
      </c>
      <c r="M223" s="66">
        <f t="shared" si="37"/>
        <v>-1.5348811053937457</v>
      </c>
      <c r="N223" s="65">
        <f t="shared" si="40"/>
        <v>0.93000000000000071</v>
      </c>
    </row>
    <row r="224" spans="1:14">
      <c r="A224" s="24">
        <f t="shared" si="34"/>
        <v>11.463385558332181</v>
      </c>
      <c r="B224" s="25">
        <f t="shared" si="41"/>
        <v>0.93500000000000072</v>
      </c>
      <c r="C224" s="17">
        <f t="shared" si="38"/>
        <v>7.6465015761920316</v>
      </c>
      <c r="D224" s="17">
        <f t="shared" si="42"/>
        <v>11.459995772072618</v>
      </c>
      <c r="E224" s="25">
        <f t="shared" si="35"/>
        <v>0.67795725191268164</v>
      </c>
      <c r="F224" s="2">
        <f t="shared" si="43"/>
        <v>80.589627685653127</v>
      </c>
      <c r="G224" s="24">
        <f t="shared" si="44"/>
        <v>0.15986475122096963</v>
      </c>
      <c r="H224" s="2">
        <f t="shared" si="47"/>
        <v>13.253830049001285</v>
      </c>
      <c r="I224" s="24">
        <f t="shared" si="45"/>
        <v>6.3182268105552044</v>
      </c>
      <c r="J224" s="5">
        <f t="shared" si="39"/>
        <v>0.8795791439270163</v>
      </c>
      <c r="K224" s="16">
        <f t="shared" si="36"/>
        <v>-47.901519274354719</v>
      </c>
      <c r="L224" s="58" t="b">
        <f t="shared" si="46"/>
        <v>0</v>
      </c>
      <c r="M224" s="66">
        <f t="shared" si="37"/>
        <v>-1.535348306195468</v>
      </c>
      <c r="N224" s="65">
        <f t="shared" si="40"/>
        <v>0.93500000000000072</v>
      </c>
    </row>
    <row r="225" spans="1:14">
      <c r="A225" s="24">
        <f t="shared" si="34"/>
        <v>11.466680619699725</v>
      </c>
      <c r="B225" s="25">
        <f t="shared" si="41"/>
        <v>0.94000000000000072</v>
      </c>
      <c r="C225" s="17">
        <f t="shared" si="38"/>
        <v>7.7038100295180438</v>
      </c>
      <c r="D225" s="17">
        <f t="shared" si="42"/>
        <v>11.463385558332181</v>
      </c>
      <c r="E225" s="25">
        <f t="shared" si="35"/>
        <v>0.65901227350859148</v>
      </c>
      <c r="F225" s="2">
        <f t="shared" si="43"/>
        <v>80.613465531497525</v>
      </c>
      <c r="G225" s="24">
        <f t="shared" si="44"/>
        <v>0.15938300002846933</v>
      </c>
      <c r="H225" s="2">
        <f t="shared" si="47"/>
        <v>13.21840997297261</v>
      </c>
      <c r="I225" s="24">
        <f t="shared" si="45"/>
        <v>6.3200956976694052</v>
      </c>
      <c r="J225" s="5">
        <f t="shared" si="39"/>
        <v>0.85500000145251143</v>
      </c>
      <c r="K225" s="16">
        <f t="shared" si="36"/>
        <v>-48.01504547054757</v>
      </c>
      <c r="L225" s="58" t="b">
        <f t="shared" si="46"/>
        <v>0</v>
      </c>
      <c r="M225" s="66">
        <f t="shared" si="37"/>
        <v>-1.5358024514408513</v>
      </c>
      <c r="N225" s="65">
        <f t="shared" si="40"/>
        <v>0.94000000000000072</v>
      </c>
    </row>
    <row r="226" spans="1:14">
      <c r="A226" s="24">
        <f t="shared" si="34"/>
        <v>11.469883603187323</v>
      </c>
      <c r="B226" s="25">
        <f t="shared" si="41"/>
        <v>0.94500000000000073</v>
      </c>
      <c r="C226" s="17">
        <f t="shared" si="38"/>
        <v>7.7611351949631233</v>
      </c>
      <c r="D226" s="17">
        <f t="shared" si="42"/>
        <v>11.466680619699725</v>
      </c>
      <c r="E226" s="25">
        <f t="shared" si="35"/>
        <v>0.6405966975199423</v>
      </c>
      <c r="F226" s="2">
        <f t="shared" si="43"/>
        <v>80.636637247621437</v>
      </c>
      <c r="G226" s="24">
        <f t="shared" si="44"/>
        <v>0.15891471099145463</v>
      </c>
      <c r="H226" s="2">
        <f t="shared" si="47"/>
        <v>13.183979682912774</v>
      </c>
      <c r="I226" s="24">
        <f t="shared" si="45"/>
        <v>6.3219123602135205</v>
      </c>
      <c r="J226" s="5">
        <f t="shared" si="39"/>
        <v>0.83110770364563857</v>
      </c>
      <c r="K226" s="16">
        <f t="shared" si="36"/>
        <v>-48.12539926711036</v>
      </c>
      <c r="L226" s="58" t="b">
        <f t="shared" si="46"/>
        <v>0</v>
      </c>
      <c r="M226" s="66">
        <f t="shared" si="37"/>
        <v>-1.5362439059570718</v>
      </c>
      <c r="N226" s="65">
        <f t="shared" si="40"/>
        <v>0.94500000000000073</v>
      </c>
    </row>
    <row r="227" spans="1:14">
      <c r="A227" s="24">
        <f t="shared" si="34"/>
        <v>11.472997081838402</v>
      </c>
      <c r="B227" s="25">
        <f t="shared" si="41"/>
        <v>0.95000000000000073</v>
      </c>
      <c r="C227" s="17">
        <f t="shared" si="38"/>
        <v>7.818476605520341</v>
      </c>
      <c r="D227" s="17">
        <f t="shared" si="42"/>
        <v>11.469883603187323</v>
      </c>
      <c r="E227" s="25">
        <f t="shared" si="35"/>
        <v>0.62269573021556535</v>
      </c>
      <c r="F227" s="2">
        <f t="shared" si="43"/>
        <v>80.659161448492256</v>
      </c>
      <c r="G227" s="24">
        <f t="shared" si="44"/>
        <v>0.15845950792065427</v>
      </c>
      <c r="H227" s="2">
        <f t="shared" si="47"/>
        <v>13.150511520036924</v>
      </c>
      <c r="I227" s="24">
        <f t="shared" si="45"/>
        <v>6.3236782575617925</v>
      </c>
      <c r="J227" s="5">
        <f t="shared" si="39"/>
        <v>0.80788305717623277</v>
      </c>
      <c r="K227" s="16">
        <f t="shared" si="36"/>
        <v>-48.232669314237924</v>
      </c>
      <c r="L227" s="58" t="b">
        <f t="shared" si="46"/>
        <v>0</v>
      </c>
      <c r="M227" s="66">
        <f t="shared" si="37"/>
        <v>-1.5366730243765083</v>
      </c>
      <c r="N227" s="65">
        <f t="shared" si="40"/>
        <v>0.95000000000000073</v>
      </c>
    </row>
    <row r="228" spans="1:14">
      <c r="A228" s="24">
        <f t="shared" si="34"/>
        <v>11.476023556794718</v>
      </c>
      <c r="B228" s="25">
        <f t="shared" si="41"/>
        <v>0.95500000000000074</v>
      </c>
      <c r="C228" s="17">
        <f t="shared" si="38"/>
        <v>7.8758338072329055</v>
      </c>
      <c r="D228" s="17">
        <f t="shared" si="42"/>
        <v>11.472997081838402</v>
      </c>
      <c r="E228" s="25">
        <f t="shared" si="35"/>
        <v>0.60529499126340969</v>
      </c>
      <c r="F228" s="2">
        <f t="shared" si="43"/>
        <v>80.681056228410853</v>
      </c>
      <c r="G228" s="24">
        <f t="shared" si="44"/>
        <v>0.1580170251391074</v>
      </c>
      <c r="H228" s="2">
        <f t="shared" si="47"/>
        <v>13.117978598462971</v>
      </c>
      <c r="I228" s="24">
        <f t="shared" si="45"/>
        <v>6.3253948083074105</v>
      </c>
      <c r="J228" s="5">
        <f t="shared" si="39"/>
        <v>0.78530740505649421</v>
      </c>
      <c r="K228" s="16">
        <f t="shared" si="36"/>
        <v>-48.336941784865701</v>
      </c>
      <c r="L228" s="58" t="b">
        <f t="shared" si="46"/>
        <v>0</v>
      </c>
      <c r="M228" s="66">
        <f t="shared" si="37"/>
        <v>-1.5370901514216122</v>
      </c>
      <c r="N228" s="65">
        <f t="shared" si="40"/>
        <v>0.95500000000000074</v>
      </c>
    </row>
    <row r="229" spans="1:14">
      <c r="A229" s="24">
        <f t="shared" ref="A229:A292" si="48">D230</f>
        <v>11.478965459305611</v>
      </c>
      <c r="B229" s="25">
        <f t="shared" si="41"/>
        <v>0.96000000000000074</v>
      </c>
      <c r="C229" s="17">
        <f t="shared" si="38"/>
        <v>7.9332063588294881</v>
      </c>
      <c r="D229" s="17">
        <f t="shared" si="42"/>
        <v>11.476023556794718</v>
      </c>
      <c r="E229" s="25">
        <f t="shared" ref="E229:E292" si="49">COS($C$14*PI()/180)*IF(L229,$K$18,($C$22*$C$16*$C$15*($C$21*(1-D229*$C$16/(2*PI()*$C$13/COS($C$14*PI()/180)*$C$20))-$C$19)/($C$12*$C$13)))</f>
        <v>0.588380502178388</v>
      </c>
      <c r="F229" s="2">
        <f t="shared" si="43"/>
        <v>80.702339176047175</v>
      </c>
      <c r="G229" s="24">
        <f t="shared" si="44"/>
        <v>0.15758690718840637</v>
      </c>
      <c r="H229" s="2">
        <f t="shared" si="47"/>
        <v>13.086354783613524</v>
      </c>
      <c r="I229" s="24">
        <f t="shared" si="45"/>
        <v>6.3270633914020982</v>
      </c>
      <c r="J229" s="5">
        <f t="shared" si="39"/>
        <v>0.7633626116533806</v>
      </c>
      <c r="K229" s="16">
        <f t="shared" ref="K229:K292" si="50">$C$16*$C$15*($C$21*(1-D229*$C$16/(2*PI()*$C$13*$C$20))-$C$19)/$C$13</f>
        <v>-48.438300443894484</v>
      </c>
      <c r="L229" s="58" t="b">
        <f t="shared" si="46"/>
        <v>0</v>
      </c>
      <c r="M229" s="66">
        <f t="shared" ref="M229:M292" si="51">2*PI()*$C$13*I229-D229</f>
        <v>-1.5374956221818419</v>
      </c>
      <c r="N229" s="65">
        <f t="shared" si="40"/>
        <v>0.96000000000000074</v>
      </c>
    </row>
    <row r="230" spans="1:14">
      <c r="A230" s="24">
        <f t="shared" si="48"/>
        <v>11.481825152681077</v>
      </c>
      <c r="B230" s="25">
        <f t="shared" si="41"/>
        <v>0.96500000000000075</v>
      </c>
      <c r="C230" s="17">
        <f t="shared" ref="C230:C293" si="52">C229+$C$23*(D230+D229)/2</f>
        <v>7.9905938313697389</v>
      </c>
      <c r="D230" s="17">
        <f t="shared" si="42"/>
        <v>11.478965459305611</v>
      </c>
      <c r="E230" s="25">
        <f t="shared" si="49"/>
        <v>0.57193867509310059</v>
      </c>
      <c r="F230" s="2">
        <f t="shared" si="43"/>
        <v>80.723027388569747</v>
      </c>
      <c r="G230" s="24">
        <f t="shared" si="44"/>
        <v>0.15716880854314666</v>
      </c>
      <c r="H230" s="2">
        <f t="shared" si="47"/>
        <v>13.055614671221221</v>
      </c>
      <c r="I230" s="24">
        <f t="shared" si="45"/>
        <v>6.3286853472638676</v>
      </c>
      <c r="J230" s="5">
        <f t="shared" ref="J230:J293" si="53">IF(L230,$I$18*$C$13,$C$16*$C$15*(G230-$C$19))</f>
        <v>0.74203104811972187</v>
      </c>
      <c r="K230" s="16">
        <f t="shared" si="50"/>
        <v>-48.536826715481574</v>
      </c>
      <c r="L230" s="58" t="b">
        <f t="shared" si="46"/>
        <v>0</v>
      </c>
      <c r="M230" s="66">
        <f t="shared" si="51"/>
        <v>-1.5378897623828429</v>
      </c>
      <c r="N230" s="65">
        <f t="shared" ref="N230:N293" si="54">B230</f>
        <v>0.96500000000000075</v>
      </c>
    </row>
    <row r="231" spans="1:14">
      <c r="A231" s="24">
        <f t="shared" si="48"/>
        <v>11.484604934190289</v>
      </c>
      <c r="B231" s="25">
        <f t="shared" ref="B231:B294" si="55">B230+$C$23</f>
        <v>0.97000000000000075</v>
      </c>
      <c r="C231" s="17">
        <f t="shared" si="52"/>
        <v>8.0479958078997065</v>
      </c>
      <c r="D231" s="17">
        <f t="shared" ref="D231:D294" si="56">D230+E230*$C$23</f>
        <v>11.481825152681077</v>
      </c>
      <c r="E231" s="25">
        <f t="shared" si="49"/>
        <v>0.55595630184236722</v>
      </c>
      <c r="F231" s="2">
        <f t="shared" ref="F231:F294" si="57">IF(L231,$C$20*(1-G231/$C$21),I231*$C$16)</f>
        <v>80.743137485380203</v>
      </c>
      <c r="G231" s="24">
        <f t="shared" ref="G231:G294" si="58">IF(L231,(J231/($C$16*$C$15)+$C$19),$C$21*(1-F231/$C$20))</f>
        <v>0.15676239333335915</v>
      </c>
      <c r="H231" s="2">
        <f t="shared" si="47"/>
        <v>13.025733566920945</v>
      </c>
      <c r="I231" s="24">
        <f t="shared" ref="I231:I294" si="59">IF(L231,F231/$C$16,D231/(2*PI()*$C$13))*COS($C$14*PI()/180)</f>
        <v>6.3302619788538079</v>
      </c>
      <c r="J231" s="5">
        <f t="shared" si="53"/>
        <v>0.72129557823260371</v>
      </c>
      <c r="K231" s="16">
        <f t="shared" si="50"/>
        <v>-48.63259974845046</v>
      </c>
      <c r="L231" s="58" t="b">
        <f t="shared" ref="L231:L294" si="60">IF(L230,K231&gt;$I$18,K231&gt;$I$17)</f>
        <v>0</v>
      </c>
      <c r="M231" s="66">
        <f t="shared" si="51"/>
        <v>-1.5382728886481232</v>
      </c>
      <c r="N231" s="65">
        <f t="shared" si="54"/>
        <v>0.97000000000000075</v>
      </c>
    </row>
    <row r="232" spans="1:14">
      <c r="A232" s="24">
        <f t="shared" si="48"/>
        <v>11.487307036907053</v>
      </c>
      <c r="B232" s="25">
        <f t="shared" si="55"/>
        <v>0.97500000000000075</v>
      </c>
      <c r="C232" s="17">
        <f t="shared" si="52"/>
        <v>8.1054118831168847</v>
      </c>
      <c r="D232" s="17">
        <f t="shared" si="56"/>
        <v>11.484604934190289</v>
      </c>
      <c r="E232" s="25">
        <f t="shared" si="49"/>
        <v>0.54042054335271605</v>
      </c>
      <c r="F232" s="2">
        <f t="shared" si="57"/>
        <v>80.762685621464229</v>
      </c>
      <c r="G232" s="24">
        <f t="shared" si="58"/>
        <v>0.15636733507469308</v>
      </c>
      <c r="H232" s="2">
        <f t="shared" ref="H232:H295" si="61">($I$21-$I$20)*G232/$C$21+$I$20</f>
        <v>12.996687466411915</v>
      </c>
      <c r="I232" s="24">
        <f t="shared" si="59"/>
        <v>6.331794552722795</v>
      </c>
      <c r="J232" s="5">
        <f t="shared" si="53"/>
        <v>0.7011395446271923</v>
      </c>
      <c r="K232" s="16">
        <f t="shared" si="50"/>
        <v>-48.72569647987352</v>
      </c>
      <c r="L232" s="58" t="b">
        <f t="shared" si="60"/>
        <v>0</v>
      </c>
      <c r="M232" s="66">
        <f t="shared" si="51"/>
        <v>-1.538645308753388</v>
      </c>
      <c r="N232" s="65">
        <f t="shared" si="54"/>
        <v>0.97500000000000075</v>
      </c>
    </row>
    <row r="233" spans="1:14">
      <c r="A233" s="24">
        <f t="shared" si="48"/>
        <v>11.489933631503694</v>
      </c>
      <c r="B233" s="25">
        <f t="shared" si="55"/>
        <v>0.98000000000000076</v>
      </c>
      <c r="C233" s="17">
        <f t="shared" si="52"/>
        <v>8.1628416630446274</v>
      </c>
      <c r="D233" s="17">
        <f t="shared" si="56"/>
        <v>11.487307036907053</v>
      </c>
      <c r="E233" s="25">
        <f t="shared" si="49"/>
        <v>0.52531891932839592</v>
      </c>
      <c r="F233" s="2">
        <f t="shared" si="57"/>
        <v>80.781687500369202</v>
      </c>
      <c r="G233" s="24">
        <f t="shared" si="58"/>
        <v>0.15598331640614499</v>
      </c>
      <c r="H233" s="2">
        <f t="shared" si="61"/>
        <v>12.968453036174575</v>
      </c>
      <c r="I233" s="24">
        <f t="shared" si="59"/>
        <v>6.3332843000289456</v>
      </c>
      <c r="J233" s="5">
        <f t="shared" si="53"/>
        <v>0.68154675541555498</v>
      </c>
      <c r="K233" s="16">
        <f t="shared" si="50"/>
        <v>-48.816191696877567</v>
      </c>
      <c r="L233" s="58" t="b">
        <f t="shared" si="60"/>
        <v>0</v>
      </c>
      <c r="M233" s="66">
        <f t="shared" si="51"/>
        <v>-1.5390073218737967</v>
      </c>
      <c r="N233" s="65">
        <f t="shared" si="54"/>
        <v>0.98000000000000076</v>
      </c>
    </row>
    <row r="234" spans="1:14">
      <c r="A234" s="24">
        <f t="shared" si="48"/>
        <v>11.492486827994822</v>
      </c>
      <c r="B234" s="25">
        <f t="shared" si="55"/>
        <v>0.98500000000000076</v>
      </c>
      <c r="C234" s="17">
        <f t="shared" si="52"/>
        <v>8.2202847647156538</v>
      </c>
      <c r="D234" s="17">
        <f t="shared" si="56"/>
        <v>11.489933631503694</v>
      </c>
      <c r="E234" s="25">
        <f t="shared" si="49"/>
        <v>0.51063929822564147</v>
      </c>
      <c r="F234" s="2">
        <f t="shared" si="57"/>
        <v>80.800158386819291</v>
      </c>
      <c r="G234" s="24">
        <f t="shared" si="58"/>
        <v>0.15561002883511382</v>
      </c>
      <c r="H234" s="2">
        <f t="shared" si="61"/>
        <v>12.941007594726134</v>
      </c>
      <c r="I234" s="24">
        <f t="shared" si="59"/>
        <v>6.3347324175266326</v>
      </c>
      <c r="J234" s="5">
        <f t="shared" si="53"/>
        <v>0.66250147117927094</v>
      </c>
      <c r="K234" s="16">
        <f t="shared" si="50"/>
        <v>-48.904158096722547</v>
      </c>
      <c r="L234" s="58" t="b">
        <f t="shared" si="60"/>
        <v>0</v>
      </c>
      <c r="M234" s="66">
        <f t="shared" si="51"/>
        <v>-1.5393592188243055</v>
      </c>
      <c r="N234" s="65">
        <f t="shared" si="54"/>
        <v>0.98500000000000076</v>
      </c>
    </row>
    <row r="235" spans="1:14">
      <c r="A235" s="24">
        <f t="shared" si="48"/>
        <v>11.494968677432357</v>
      </c>
      <c r="B235" s="25">
        <f t="shared" si="55"/>
        <v>0.99000000000000077</v>
      </c>
      <c r="C235" s="17">
        <f t="shared" si="52"/>
        <v>8.2777408158643997</v>
      </c>
      <c r="D235" s="17">
        <f t="shared" si="56"/>
        <v>11.492486827994822</v>
      </c>
      <c r="E235" s="25">
        <f t="shared" si="49"/>
        <v>0.49636988750708516</v>
      </c>
      <c r="F235" s="2">
        <f t="shared" si="57"/>
        <v>80.818113118978076</v>
      </c>
      <c r="G235" s="24">
        <f t="shared" si="58"/>
        <v>0.15524717248957917</v>
      </c>
      <c r="H235" s="2">
        <f t="shared" si="61"/>
        <v>12.914329094399811</v>
      </c>
      <c r="I235" s="24">
        <f t="shared" si="59"/>
        <v>6.3361400685278806</v>
      </c>
      <c r="J235" s="5">
        <f t="shared" si="53"/>
        <v>0.64398839232546223</v>
      </c>
      <c r="K235" s="16">
        <f t="shared" si="50"/>
        <v>-48.989666345200718</v>
      </c>
      <c r="L235" s="58" t="b">
        <f t="shared" si="60"/>
        <v>0</v>
      </c>
      <c r="M235" s="66">
        <f t="shared" si="51"/>
        <v>-1.5397012822932634</v>
      </c>
      <c r="N235" s="65">
        <f t="shared" si="54"/>
        <v>0.99000000000000077</v>
      </c>
    </row>
    <row r="236" spans="1:14">
      <c r="A236" s="24">
        <f t="shared" si="48"/>
        <v>11.497381173553199</v>
      </c>
      <c r="B236" s="25">
        <f t="shared" si="55"/>
        <v>0.99500000000000077</v>
      </c>
      <c r="C236" s="17">
        <f t="shared" si="52"/>
        <v>8.335209454627968</v>
      </c>
      <c r="D236" s="17">
        <f t="shared" si="56"/>
        <v>11.494968677432357</v>
      </c>
      <c r="E236" s="25">
        <f t="shared" si="49"/>
        <v>0.48249922416845131</v>
      </c>
      <c r="F236" s="2">
        <f t="shared" si="57"/>
        <v>80.83556612036837</v>
      </c>
      <c r="G236" s="24">
        <f t="shared" si="58"/>
        <v>0.15489445587720707</v>
      </c>
      <c r="H236" s="2">
        <f t="shared" si="61"/>
        <v>12.888396103633443</v>
      </c>
      <c r="I236" s="24">
        <f t="shared" si="59"/>
        <v>6.3375083838368802</v>
      </c>
      <c r="J236" s="5">
        <f t="shared" si="53"/>
        <v>0.62599264679627342</v>
      </c>
      <c r="K236" s="16">
        <f t="shared" si="50"/>
        <v>-49.072785133405148</v>
      </c>
      <c r="L236" s="58" t="b">
        <f t="shared" si="60"/>
        <v>0</v>
      </c>
      <c r="M236" s="66">
        <f t="shared" si="51"/>
        <v>-1.5400337870695253</v>
      </c>
      <c r="N236" s="65">
        <f t="shared" si="54"/>
        <v>0.99500000000000077</v>
      </c>
    </row>
    <row r="237" spans="1:14">
      <c r="A237" s="24">
        <f t="shared" si="48"/>
        <v>11.49972625438085</v>
      </c>
      <c r="B237" s="25">
        <f t="shared" si="55"/>
        <v>1.0000000000000007</v>
      </c>
      <c r="C237" s="17">
        <f t="shared" si="52"/>
        <v>8.3926903292554318</v>
      </c>
      <c r="D237" s="17">
        <f t="shared" si="56"/>
        <v>11.497381173553199</v>
      </c>
      <c r="E237" s="25">
        <f t="shared" si="49"/>
        <v>0.46901616553006575</v>
      </c>
      <c r="F237" s="2">
        <f t="shared" si="57"/>
        <v>80.852531411459097</v>
      </c>
      <c r="G237" s="24">
        <f t="shared" si="58"/>
        <v>0.15455159565118565</v>
      </c>
      <c r="H237" s="2">
        <f t="shared" si="61"/>
        <v>12.863187789752871</v>
      </c>
      <c r="I237" s="24">
        <f t="shared" si="59"/>
        <v>6.3388384626583925</v>
      </c>
      <c r="J237" s="5">
        <f t="shared" si="53"/>
        <v>0.60849977812171097</v>
      </c>
      <c r="K237" s="16">
        <f t="shared" si="50"/>
        <v>-49.153581232910327</v>
      </c>
      <c r="L237" s="58" t="b">
        <f t="shared" si="60"/>
        <v>0</v>
      </c>
      <c r="M237" s="66">
        <f t="shared" si="51"/>
        <v>-1.540357000263187</v>
      </c>
      <c r="N237" s="65">
        <f t="shared" si="54"/>
        <v>1.0000000000000007</v>
      </c>
    </row>
    <row r="238" spans="1:14">
      <c r="A238" s="24">
        <f t="shared" si="48"/>
        <v>11.502005803782277</v>
      </c>
      <c r="B238" s="25">
        <f t="shared" si="55"/>
        <v>1.0050000000000006</v>
      </c>
      <c r="C238" s="17">
        <f t="shared" si="52"/>
        <v>8.450183097825267</v>
      </c>
      <c r="D238" s="17">
        <f t="shared" si="56"/>
        <v>11.49972625438085</v>
      </c>
      <c r="E238" s="25">
        <f t="shared" si="49"/>
        <v>0.45590988028557949</v>
      </c>
      <c r="F238" s="2">
        <f t="shared" si="57"/>
        <v>80.869022620928277</v>
      </c>
      <c r="G238" s="24">
        <f t="shared" si="58"/>
        <v>0.15421831638260536</v>
      </c>
      <c r="H238" s="2">
        <f t="shared" si="61"/>
        <v>12.838683902236518</v>
      </c>
      <c r="I238" s="24">
        <f t="shared" si="59"/>
        <v>6.3401313734807765</v>
      </c>
      <c r="J238" s="5">
        <f t="shared" si="53"/>
        <v>0.59149573380639009</v>
      </c>
      <c r="K238" s="16">
        <f t="shared" si="50"/>
        <v>-49.232119549412381</v>
      </c>
      <c r="L238" s="58" t="b">
        <f t="shared" si="60"/>
        <v>0</v>
      </c>
      <c r="M238" s="66">
        <f t="shared" si="51"/>
        <v>-1.5406711815201639</v>
      </c>
      <c r="N238" s="65">
        <f t="shared" si="54"/>
        <v>1.0050000000000006</v>
      </c>
    </row>
    <row r="239" spans="1:14">
      <c r="A239" s="24">
        <f t="shared" si="48"/>
        <v>11.504221652981281</v>
      </c>
      <c r="B239" s="25">
        <f t="shared" si="55"/>
        <v>1.0100000000000005</v>
      </c>
      <c r="C239" s="17">
        <f t="shared" si="52"/>
        <v>8.5076874279706747</v>
      </c>
      <c r="D239" s="17">
        <f t="shared" si="56"/>
        <v>11.502005803782277</v>
      </c>
      <c r="E239" s="25">
        <f t="shared" si="49"/>
        <v>0.44316983980094143</v>
      </c>
      <c r="F239" s="2">
        <f t="shared" si="57"/>
        <v>80.885052996611293</v>
      </c>
      <c r="G239" s="24">
        <f t="shared" si="58"/>
        <v>0.15389435033919965</v>
      </c>
      <c r="H239" s="2">
        <f t="shared" si="61"/>
        <v>12.814864756447621</v>
      </c>
      <c r="I239" s="24">
        <f t="shared" si="59"/>
        <v>6.3413881549343252</v>
      </c>
      <c r="J239" s="5">
        <f t="shared" si="53"/>
        <v>0.57496685404079295</v>
      </c>
      <c r="K239" s="16">
        <f t="shared" si="50"/>
        <v>-49.30846317486894</v>
      </c>
      <c r="L239" s="58" t="b">
        <f t="shared" si="60"/>
        <v>0</v>
      </c>
      <c r="M239" s="66">
        <f t="shared" si="51"/>
        <v>-1.5409765832307727</v>
      </c>
      <c r="N239" s="65">
        <f t="shared" si="54"/>
        <v>1.0100000000000005</v>
      </c>
    </row>
    <row r="240" spans="1:14">
      <c r="A240" s="24">
        <f t="shared" si="48"/>
        <v>11.506375582029563</v>
      </c>
      <c r="B240" s="25">
        <f t="shared" si="55"/>
        <v>1.0150000000000003</v>
      </c>
      <c r="C240" s="17">
        <f t="shared" si="52"/>
        <v>8.5652029966125838</v>
      </c>
      <c r="D240" s="17">
        <f t="shared" si="56"/>
        <v>11.504221652981281</v>
      </c>
      <c r="E240" s="25">
        <f t="shared" si="49"/>
        <v>0.43078580965642183</v>
      </c>
      <c r="F240" s="2">
        <f t="shared" si="57"/>
        <v>80.900635416143288</v>
      </c>
      <c r="G240" s="24">
        <f t="shared" si="58"/>
        <v>0.15357943727026807</v>
      </c>
      <c r="H240" s="2">
        <f t="shared" si="61"/>
        <v>12.791711217820991</v>
      </c>
      <c r="I240" s="24">
        <f t="shared" si="59"/>
        <v>6.3426098166256333</v>
      </c>
      <c r="J240" s="5">
        <f t="shared" si="53"/>
        <v>0.55889986072795705</v>
      </c>
      <c r="K240" s="16">
        <f t="shared" si="50"/>
        <v>-49.382673438182827</v>
      </c>
      <c r="L240" s="58" t="b">
        <f t="shared" si="60"/>
        <v>0</v>
      </c>
      <c r="M240" s="66">
        <f t="shared" si="51"/>
        <v>-1.5412734507324828</v>
      </c>
      <c r="N240" s="65">
        <f t="shared" si="54"/>
        <v>1.0150000000000003</v>
      </c>
    </row>
    <row r="241" spans="1:14">
      <c r="A241" s="24">
        <f t="shared" si="48"/>
        <v>11.508469321236689</v>
      </c>
      <c r="B241" s="25">
        <f t="shared" si="55"/>
        <v>1.0200000000000002</v>
      </c>
      <c r="C241" s="17">
        <f t="shared" si="52"/>
        <v>8.6227294897001112</v>
      </c>
      <c r="D241" s="17">
        <f t="shared" si="56"/>
        <v>11.506375582029563</v>
      </c>
      <c r="E241" s="25">
        <f t="shared" si="49"/>
        <v>0.41874784142509008</v>
      </c>
      <c r="F241" s="2">
        <f t="shared" si="57"/>
        <v>80.915782397304071</v>
      </c>
      <c r="G241" s="24">
        <f t="shared" si="58"/>
        <v>0.15327332419760958</v>
      </c>
      <c r="H241" s="2">
        <f t="shared" si="61"/>
        <v>12.769204686491692</v>
      </c>
      <c r="I241" s="24">
        <f t="shared" si="59"/>
        <v>6.3437973399486394</v>
      </c>
      <c r="J241" s="5">
        <f t="shared" si="53"/>
        <v>0.5432818468168098</v>
      </c>
      <c r="K241" s="16">
        <f t="shared" si="50"/>
        <v>-49.454809954469383</v>
      </c>
      <c r="L241" s="58" t="b">
        <f t="shared" si="60"/>
        <v>0</v>
      </c>
      <c r="M241" s="66">
        <f t="shared" si="51"/>
        <v>-1.541562022507005</v>
      </c>
      <c r="N241" s="65">
        <f t="shared" si="54"/>
        <v>1.0200000000000002</v>
      </c>
    </row>
    <row r="242" spans="1:14">
      <c r="A242" s="24">
        <f t="shared" si="48"/>
        <v>11.510504552560093</v>
      </c>
      <c r="B242" s="25">
        <f t="shared" si="55"/>
        <v>1.0250000000000001</v>
      </c>
      <c r="C242" s="17">
        <f t="shared" si="52"/>
        <v>8.6802666019582766</v>
      </c>
      <c r="D242" s="17">
        <f t="shared" si="56"/>
        <v>11.508469321236689</v>
      </c>
      <c r="E242" s="25">
        <f t="shared" si="49"/>
        <v>0.40704626468086397</v>
      </c>
      <c r="F242" s="2">
        <f t="shared" si="57"/>
        <v>80.930506108074042</v>
      </c>
      <c r="G242" s="24">
        <f t="shared" si="58"/>
        <v>0.15297576521229833</v>
      </c>
      <c r="H242" s="2">
        <f t="shared" si="61"/>
        <v>12.747327082353259</v>
      </c>
      <c r="I242" s="24">
        <f t="shared" si="59"/>
        <v>6.3449516788730049</v>
      </c>
      <c r="J242" s="5">
        <f t="shared" si="53"/>
        <v>0.52810026593358261</v>
      </c>
      <c r="K242" s="16">
        <f t="shared" si="50"/>
        <v>-49.524930672946596</v>
      </c>
      <c r="L242" s="58" t="b">
        <f t="shared" si="60"/>
        <v>0</v>
      </c>
      <c r="M242" s="66">
        <f t="shared" si="51"/>
        <v>-1.541842530371861</v>
      </c>
      <c r="N242" s="65">
        <f t="shared" si="54"/>
        <v>1.0250000000000001</v>
      </c>
    </row>
    <row r="243" spans="1:14">
      <c r="A243" s="24">
        <f t="shared" si="48"/>
        <v>11.512482910956244</v>
      </c>
      <c r="B243" s="25">
        <f t="shared" si="55"/>
        <v>1.03</v>
      </c>
      <c r="C243" s="17">
        <f t="shared" si="52"/>
        <v>8.737814036642769</v>
      </c>
      <c r="D243" s="17">
        <f t="shared" si="56"/>
        <v>11.510504552560093</v>
      </c>
      <c r="E243" s="25">
        <f t="shared" si="49"/>
        <v>0.39567167923010377</v>
      </c>
      <c r="F243" s="2">
        <f t="shared" si="57"/>
        <v>80.944818376409003</v>
      </c>
      <c r="G243" s="24">
        <f t="shared" si="58"/>
        <v>0.15268652127713919</v>
      </c>
      <c r="H243" s="2">
        <f t="shared" si="61"/>
        <v>12.72606083053352</v>
      </c>
      <c r="I243" s="24">
        <f t="shared" si="59"/>
        <v>6.3460737607104658</v>
      </c>
      <c r="J243" s="5">
        <f t="shared" si="53"/>
        <v>0.51334292230301426</v>
      </c>
      <c r="K243" s="16">
        <f t="shared" si="50"/>
        <v>-49.593091923487606</v>
      </c>
      <c r="L243" s="58" t="b">
        <f t="shared" si="60"/>
        <v>0</v>
      </c>
      <c r="M243" s="66">
        <f t="shared" si="51"/>
        <v>-1.5421151996666183</v>
      </c>
      <c r="N243" s="65">
        <f t="shared" si="54"/>
        <v>1.03</v>
      </c>
    </row>
    <row r="244" spans="1:14">
      <c r="A244" s="24">
        <f t="shared" si="48"/>
        <v>11.514405985694044</v>
      </c>
      <c r="B244" s="25">
        <f t="shared" si="55"/>
        <v>1.0349999999999999</v>
      </c>
      <c r="C244" s="17">
        <f t="shared" si="52"/>
        <v>8.79537150530156</v>
      </c>
      <c r="D244" s="17">
        <f t="shared" si="56"/>
        <v>11.512482910956244</v>
      </c>
      <c r="E244" s="25">
        <f t="shared" si="49"/>
        <v>0.38461494756009451</v>
      </c>
      <c r="F244" s="2">
        <f t="shared" si="57"/>
        <v>80.958730699741878</v>
      </c>
      <c r="G244" s="24">
        <f t="shared" si="58"/>
        <v>0.15240536003464206</v>
      </c>
      <c r="H244" s="2">
        <f t="shared" si="61"/>
        <v>12.705388847276188</v>
      </c>
      <c r="I244" s="24">
        <f t="shared" si="59"/>
        <v>6.3471644868597634</v>
      </c>
      <c r="J244" s="5">
        <f t="shared" si="53"/>
        <v>0.49899796095111959</v>
      </c>
      <c r="K244" s="16">
        <f t="shared" si="50"/>
        <v>-49.659348461871936</v>
      </c>
      <c r="L244" s="58" t="b">
        <f t="shared" si="60"/>
        <v>0</v>
      </c>
      <c r="M244" s="66">
        <f t="shared" si="51"/>
        <v>-1.5423802494339132</v>
      </c>
      <c r="N244" s="65">
        <f t="shared" si="54"/>
        <v>1.0349999999999999</v>
      </c>
    </row>
    <row r="245" spans="1:14">
      <c r="A245" s="24">
        <f t="shared" si="48"/>
        <v>11.516275321631538</v>
      </c>
      <c r="B245" s="25">
        <f t="shared" si="55"/>
        <v>1.0399999999999998</v>
      </c>
      <c r="C245" s="17">
        <f t="shared" si="52"/>
        <v>8.8529387275431866</v>
      </c>
      <c r="D245" s="17">
        <f t="shared" si="56"/>
        <v>11.514405985694044</v>
      </c>
      <c r="E245" s="25">
        <f t="shared" si="49"/>
        <v>0.37386718749873576</v>
      </c>
      <c r="F245" s="2">
        <f t="shared" si="57"/>
        <v>80.972254254218996</v>
      </c>
      <c r="G245" s="24">
        <f t="shared" si="58"/>
        <v>0.15213205562036222</v>
      </c>
      <c r="H245" s="2">
        <f t="shared" si="61"/>
        <v>12.685294526216966</v>
      </c>
      <c r="I245" s="24">
        <f t="shared" si="59"/>
        <v>6.3482247335307687</v>
      </c>
      <c r="J245" s="5">
        <f t="shared" si="53"/>
        <v>0.48505385818174029</v>
      </c>
      <c r="K245" s="16">
        <f t="shared" si="50"/>
        <v>-49.723753513771911</v>
      </c>
      <c r="L245" s="58" t="b">
        <f t="shared" si="60"/>
        <v>0</v>
      </c>
      <c r="M245" s="66">
        <f t="shared" si="51"/>
        <v>-1.5426378925954012</v>
      </c>
      <c r="N245" s="65">
        <f t="shared" si="54"/>
        <v>1.0399999999999998</v>
      </c>
    </row>
    <row r="246" spans="1:14">
      <c r="A246" s="24">
        <f t="shared" si="48"/>
        <v>11.518092420456933</v>
      </c>
      <c r="B246" s="25">
        <f t="shared" si="55"/>
        <v>1.0449999999999997</v>
      </c>
      <c r="C246" s="17">
        <f t="shared" si="52"/>
        <v>8.9105154308115004</v>
      </c>
      <c r="D246" s="17">
        <f t="shared" si="56"/>
        <v>11.516275321631538</v>
      </c>
      <c r="E246" s="25">
        <f t="shared" si="49"/>
        <v>0.36341976507913532</v>
      </c>
      <c r="F246" s="2">
        <f t="shared" si="57"/>
        <v>80.985399903678044</v>
      </c>
      <c r="G246" s="24">
        <f t="shared" si="58"/>
        <v>0.15186638848145945</v>
      </c>
      <c r="H246" s="2">
        <f t="shared" si="61"/>
        <v>12.665761725043357</v>
      </c>
      <c r="I246" s="24">
        <f t="shared" si="59"/>
        <v>6.3492553524483588</v>
      </c>
      <c r="J246" s="5">
        <f t="shared" si="53"/>
        <v>0.47149941231935377</v>
      </c>
      <c r="K246" s="16">
        <f t="shared" si="50"/>
        <v>-49.786358817510894</v>
      </c>
      <c r="L246" s="58" t="b">
        <f t="shared" si="60"/>
        <v>0</v>
      </c>
      <c r="M246" s="66">
        <f t="shared" si="51"/>
        <v>-1.5428883361228198</v>
      </c>
      <c r="N246" s="65">
        <f t="shared" si="54"/>
        <v>1.0449999999999997</v>
      </c>
    </row>
    <row r="247" spans="1:14">
      <c r="A247" s="24">
        <f t="shared" si="48"/>
        <v>11.519858741894952</v>
      </c>
      <c r="B247" s="25">
        <f t="shared" si="55"/>
        <v>1.0499999999999996</v>
      </c>
      <c r="C247" s="17">
        <f t="shared" si="52"/>
        <v>8.9681013501667213</v>
      </c>
      <c r="D247" s="17">
        <f t="shared" si="56"/>
        <v>11.518092420456933</v>
      </c>
      <c r="E247" s="25">
        <f t="shared" si="49"/>
        <v>0.35326428760380091</v>
      </c>
      <c r="F247" s="2">
        <f t="shared" si="57"/>
        <v>80.998178208375464</v>
      </c>
      <c r="G247" s="24">
        <f t="shared" si="58"/>
        <v>0.1516081452003217</v>
      </c>
      <c r="H247" s="2">
        <f t="shared" si="61"/>
        <v>12.646774752526857</v>
      </c>
      <c r="I247" s="24">
        <f t="shared" si="59"/>
        <v>6.3502571715366365</v>
      </c>
      <c r="J247" s="5">
        <f t="shared" si="53"/>
        <v>0.45832373471028526</v>
      </c>
      <c r="K247" s="16">
        <f t="shared" si="50"/>
        <v>-49.847214665625728</v>
      </c>
      <c r="L247" s="58" t="b">
        <f t="shared" si="60"/>
        <v>0</v>
      </c>
      <c r="M247" s="66">
        <f t="shared" si="51"/>
        <v>-1.5431317812042344</v>
      </c>
      <c r="N247" s="65">
        <f t="shared" si="54"/>
        <v>1.0499999999999996</v>
      </c>
    </row>
    <row r="248" spans="1:14">
      <c r="A248" s="24">
        <f t="shared" si="48"/>
        <v>11.521575704879464</v>
      </c>
      <c r="B248" s="25">
        <f t="shared" si="55"/>
        <v>1.0549999999999995</v>
      </c>
      <c r="C248" s="17">
        <f t="shared" si="52"/>
        <v>9.0256962280726007</v>
      </c>
      <c r="D248" s="17">
        <f t="shared" si="56"/>
        <v>11.519858741894952</v>
      </c>
      <c r="E248" s="25">
        <f t="shared" si="49"/>
        <v>0.3433925969024888</v>
      </c>
      <c r="F248" s="2">
        <f t="shared" si="57"/>
        <v>81.01059943346965</v>
      </c>
      <c r="G248" s="24">
        <f t="shared" si="58"/>
        <v>0.1513571183231239</v>
      </c>
      <c r="H248" s="2">
        <f t="shared" si="61"/>
        <v>12.628318355917976</v>
      </c>
      <c r="I248" s="24">
        <f t="shared" si="59"/>
        <v>6.3512309955840198</v>
      </c>
      <c r="J248" s="5">
        <f t="shared" si="53"/>
        <v>0.44551624097570353</v>
      </c>
      <c r="K248" s="16">
        <f t="shared" si="50"/>
        <v>-49.90636994526804</v>
      </c>
      <c r="L248" s="58" t="b">
        <f t="shared" si="60"/>
        <v>0</v>
      </c>
      <c r="M248" s="66">
        <f t="shared" si="51"/>
        <v>-1.5433684234056795</v>
      </c>
      <c r="N248" s="65">
        <f t="shared" si="54"/>
        <v>1.0549999999999995</v>
      </c>
    </row>
    <row r="249" spans="1:14">
      <c r="A249" s="24">
        <f t="shared" si="48"/>
        <v>11.523244688693357</v>
      </c>
      <c r="B249" s="25">
        <f t="shared" si="55"/>
        <v>1.0599999999999994</v>
      </c>
      <c r="C249" s="17">
        <f t="shared" si="52"/>
        <v>9.0832998141895374</v>
      </c>
      <c r="D249" s="17">
        <f t="shared" si="56"/>
        <v>11.521575704879464</v>
      </c>
      <c r="E249" s="25">
        <f t="shared" si="49"/>
        <v>0.33379676277859882</v>
      </c>
      <c r="F249" s="2">
        <f t="shared" si="57"/>
        <v>81.02267355726724</v>
      </c>
      <c r="G249" s="24">
        <f t="shared" si="58"/>
        <v>0.15111310619317495</v>
      </c>
      <c r="H249" s="2">
        <f t="shared" si="61"/>
        <v>12.610377708693306</v>
      </c>
      <c r="I249" s="24">
        <f t="shared" si="59"/>
        <v>6.3521776068897511</v>
      </c>
      <c r="J249" s="5">
        <f t="shared" si="53"/>
        <v>0.43306664250892002</v>
      </c>
      <c r="K249" s="16">
        <f t="shared" si="50"/>
        <v>-49.963872177476851</v>
      </c>
      <c r="L249" s="58" t="b">
        <f t="shared" si="60"/>
        <v>0</v>
      </c>
      <c r="M249" s="66">
        <f t="shared" si="51"/>
        <v>-1.5435984528282454</v>
      </c>
      <c r="N249" s="65">
        <f t="shared" si="54"/>
        <v>1.0599999999999994</v>
      </c>
    </row>
    <row r="250" spans="1:14">
      <c r="A250" s="24">
        <f t="shared" si="48"/>
        <v>11.52486703407655</v>
      </c>
      <c r="B250" s="25">
        <f t="shared" si="55"/>
        <v>1.0649999999999993</v>
      </c>
      <c r="C250" s="17">
        <f t="shared" si="52"/>
        <v>9.1409118651734698</v>
      </c>
      <c r="D250" s="17">
        <f t="shared" si="56"/>
        <v>11.523244688693357</v>
      </c>
      <c r="E250" s="25">
        <f t="shared" si="49"/>
        <v>0.3244690766385751</v>
      </c>
      <c r="F250" s="2">
        <f t="shared" si="57"/>
        <v>81.034410279239054</v>
      </c>
      <c r="G250" s="24">
        <f t="shared" si="58"/>
        <v>0.15087591278891879</v>
      </c>
      <c r="H250" s="2">
        <f t="shared" si="61"/>
        <v>12.592938398644794</v>
      </c>
      <c r="I250" s="24">
        <f t="shared" si="59"/>
        <v>6.3530977658923415</v>
      </c>
      <c r="J250" s="5">
        <f t="shared" si="53"/>
        <v>0.42096493821013675</v>
      </c>
      <c r="K250" s="16">
        <f t="shared" si="50"/>
        <v>-50.019767555353255</v>
      </c>
      <c r="L250" s="58" t="b">
        <f t="shared" si="60"/>
        <v>0</v>
      </c>
      <c r="M250" s="66">
        <f t="shared" si="51"/>
        <v>-1.5438220542608025</v>
      </c>
      <c r="N250" s="65">
        <f t="shared" si="54"/>
        <v>1.0649999999999993</v>
      </c>
    </row>
    <row r="251" spans="1:14">
      <c r="A251" s="24">
        <f t="shared" si="48"/>
        <v>11.526444044303046</v>
      </c>
      <c r="B251" s="25">
        <f t="shared" si="55"/>
        <v>1.0699999999999992</v>
      </c>
      <c r="C251" s="17">
        <f t="shared" si="52"/>
        <v>9.198532144480394</v>
      </c>
      <c r="D251" s="17">
        <f t="shared" si="56"/>
        <v>11.52486703407655</v>
      </c>
      <c r="E251" s="25">
        <f t="shared" si="49"/>
        <v>0.31540204529939148</v>
      </c>
      <c r="F251" s="2">
        <f t="shared" si="57"/>
        <v>81.045819027811859</v>
      </c>
      <c r="G251" s="24">
        <f t="shared" si="58"/>
        <v>0.15064534756646691</v>
      </c>
      <c r="H251" s="2">
        <f t="shared" si="61"/>
        <v>12.575986416302147</v>
      </c>
      <c r="I251" s="24">
        <f t="shared" si="59"/>
        <v>6.3539922117804499</v>
      </c>
      <c r="J251" s="5">
        <f t="shared" si="53"/>
        <v>0.40920140645238784</v>
      </c>
      <c r="K251" s="16">
        <f t="shared" si="50"/>
        <v>-50.074100981169025</v>
      </c>
      <c r="L251" s="58" t="b">
        <f t="shared" si="60"/>
        <v>0</v>
      </c>
      <c r="M251" s="66">
        <f t="shared" si="51"/>
        <v>-1.5440394073284391</v>
      </c>
      <c r="N251" s="65">
        <f t="shared" si="54"/>
        <v>1.0699999999999992</v>
      </c>
    </row>
    <row r="252" spans="1:14">
      <c r="A252" s="24">
        <f t="shared" si="48"/>
        <v>11.527976986227891</v>
      </c>
      <c r="B252" s="25">
        <f t="shared" si="55"/>
        <v>1.0749999999999991</v>
      </c>
      <c r="C252" s="17">
        <f t="shared" si="52"/>
        <v>9.2561604221763432</v>
      </c>
      <c r="D252" s="17">
        <f t="shared" si="56"/>
        <v>11.526444044303046</v>
      </c>
      <c r="E252" s="25">
        <f t="shared" si="49"/>
        <v>0.30658838496912194</v>
      </c>
      <c r="F252" s="2">
        <f t="shared" si="57"/>
        <v>81.056908967942519</v>
      </c>
      <c r="G252" s="24">
        <f t="shared" si="58"/>
        <v>0.15042122530652899</v>
      </c>
      <c r="H252" s="2">
        <f t="shared" si="61"/>
        <v>12.55950814367864</v>
      </c>
      <c r="I252" s="24">
        <f t="shared" si="59"/>
        <v>6.3548616630866928</v>
      </c>
      <c r="J252" s="5">
        <f t="shared" si="53"/>
        <v>0.39776659727188141</v>
      </c>
      <c r="K252" s="16">
        <f t="shared" si="50"/>
        <v>-50.126916102436972</v>
      </c>
      <c r="L252" s="58" t="b">
        <f t="shared" si="60"/>
        <v>0</v>
      </c>
      <c r="M252" s="66">
        <f t="shared" si="51"/>
        <v>-1.5442506866367616</v>
      </c>
      <c r="N252" s="65">
        <f t="shared" si="54"/>
        <v>1.0749999999999991</v>
      </c>
    </row>
    <row r="253" spans="1:14">
      <c r="A253" s="24">
        <f t="shared" si="48"/>
        <v>11.52946709130487</v>
      </c>
      <c r="B253" s="25">
        <f t="shared" si="55"/>
        <v>1.079999999999999</v>
      </c>
      <c r="C253" s="17">
        <f t="shared" si="52"/>
        <v>9.3137964747526709</v>
      </c>
      <c r="D253" s="17">
        <f t="shared" si="56"/>
        <v>11.527976986227891</v>
      </c>
      <c r="E253" s="25">
        <f t="shared" si="49"/>
        <v>0.29802101539559606</v>
      </c>
      <c r="F253" s="2">
        <f t="shared" si="57"/>
        <v>81.0676890084804</v>
      </c>
      <c r="G253" s="24">
        <f t="shared" si="58"/>
        <v>0.15020336596562089</v>
      </c>
      <c r="H253" s="2">
        <f t="shared" si="61"/>
        <v>12.543490343331381</v>
      </c>
      <c r="I253" s="24">
        <f t="shared" si="59"/>
        <v>6.3557068182648635</v>
      </c>
      <c r="J253" s="5">
        <f t="shared" si="53"/>
        <v>0.38665132477657049</v>
      </c>
      <c r="K253" s="16">
        <f t="shared" si="50"/>
        <v>-50.178255346975263</v>
      </c>
      <c r="L253" s="58" t="b">
        <f t="shared" si="60"/>
        <v>0</v>
      </c>
      <c r="M253" s="66">
        <f t="shared" si="51"/>
        <v>-1.5444560619121646</v>
      </c>
      <c r="N253" s="65">
        <f t="shared" si="54"/>
        <v>1.079999999999999</v>
      </c>
    </row>
    <row r="254" spans="1:14">
      <c r="A254" s="24">
        <f t="shared" si="48"/>
        <v>11.530915556575764</v>
      </c>
      <c r="B254" s="25">
        <f t="shared" si="55"/>
        <v>1.0849999999999989</v>
      </c>
      <c r="C254" s="17">
        <f t="shared" si="52"/>
        <v>9.3714400849465029</v>
      </c>
      <c r="D254" s="17">
        <f t="shared" si="56"/>
        <v>11.52946709130487</v>
      </c>
      <c r="E254" s="25">
        <f t="shared" si="49"/>
        <v>0.28969305417871355</v>
      </c>
      <c r="F254" s="2">
        <f t="shared" si="57"/>
        <v>81.078167809324185</v>
      </c>
      <c r="G254" s="24">
        <f t="shared" si="58"/>
        <v>0.14999159453143088</v>
      </c>
      <c r="H254" s="2">
        <f t="shared" si="61"/>
        <v>12.527920147727336</v>
      </c>
      <c r="I254" s="24">
        <f t="shared" si="59"/>
        <v>6.3565283562510162</v>
      </c>
      <c r="J254" s="5">
        <f t="shared" si="53"/>
        <v>0.37584665976687576</v>
      </c>
      <c r="K254" s="16">
        <f t="shared" si="50"/>
        <v>-50.228159956990076</v>
      </c>
      <c r="L254" s="58" t="b">
        <f t="shared" si="60"/>
        <v>0</v>
      </c>
      <c r="M254" s="66">
        <f t="shared" si="51"/>
        <v>-1.5446556981381718</v>
      </c>
      <c r="N254" s="65">
        <f t="shared" si="54"/>
        <v>1.0849999999999989</v>
      </c>
    </row>
    <row r="255" spans="1:14">
      <c r="A255" s="24">
        <f t="shared" si="48"/>
        <v>11.532323545631971</v>
      </c>
      <c r="B255" s="25">
        <f t="shared" si="55"/>
        <v>1.0899999999999987</v>
      </c>
      <c r="C255" s="17">
        <f t="shared" si="52"/>
        <v>9.4290910415662044</v>
      </c>
      <c r="D255" s="17">
        <f t="shared" si="56"/>
        <v>11.530915556575764</v>
      </c>
      <c r="E255" s="25">
        <f t="shared" si="49"/>
        <v>0.28159781124155742</v>
      </c>
      <c r="F255" s="2">
        <f t="shared" si="57"/>
        <v>81.088353788378512</v>
      </c>
      <c r="G255" s="24">
        <f t="shared" si="58"/>
        <v>0.14978574088222804</v>
      </c>
      <c r="H255" s="2">
        <f t="shared" si="61"/>
        <v>12.512785048906505</v>
      </c>
      <c r="I255" s="24">
        <f t="shared" si="59"/>
        <v>6.3573269370088745</v>
      </c>
      <c r="J255" s="5">
        <f t="shared" si="53"/>
        <v>0.36534392256264941</v>
      </c>
      <c r="K255" s="16">
        <f t="shared" si="50"/>
        <v>-50.276670022206794</v>
      </c>
      <c r="L255" s="58" t="b">
        <f t="shared" si="60"/>
        <v>0</v>
      </c>
      <c r="M255" s="66">
        <f t="shared" si="51"/>
        <v>-1.5448497556879719</v>
      </c>
      <c r="N255" s="65">
        <f t="shared" si="54"/>
        <v>1.0899999999999987</v>
      </c>
    </row>
    <row r="256" spans="1:14">
      <c r="A256" s="24">
        <f t="shared" si="48"/>
        <v>11.533692189549253</v>
      </c>
      <c r="B256" s="25">
        <f t="shared" si="55"/>
        <v>1.0949999999999986</v>
      </c>
      <c r="C256" s="17">
        <f t="shared" si="52"/>
        <v>9.4867491393217236</v>
      </c>
      <c r="D256" s="17">
        <f t="shared" si="56"/>
        <v>11.532323545631971</v>
      </c>
      <c r="E256" s="25">
        <f t="shared" si="49"/>
        <v>0.27372878345616347</v>
      </c>
      <c r="F256" s="2">
        <f t="shared" si="57"/>
        <v>81.098255128316339</v>
      </c>
      <c r="G256" s="24">
        <f t="shared" si="58"/>
        <v>0.1495856396501983</v>
      </c>
      <c r="H256" s="2">
        <f t="shared" si="61"/>
        <v>12.498072888433919</v>
      </c>
      <c r="I256" s="24">
        <f t="shared" si="59"/>
        <v>6.3581032020600006</v>
      </c>
      <c r="J256" s="5">
        <f t="shared" si="53"/>
        <v>0.35513467603052001</v>
      </c>
      <c r="K256" s="16">
        <f t="shared" si="50"/>
        <v>-50.32382451207517</v>
      </c>
      <c r="L256" s="58" t="b">
        <f t="shared" si="60"/>
        <v>0</v>
      </c>
      <c r="M256" s="66">
        <f t="shared" si="51"/>
        <v>-1.5450383904532519</v>
      </c>
      <c r="N256" s="65">
        <f t="shared" si="54"/>
        <v>1.0949999999999986</v>
      </c>
    </row>
    <row r="257" spans="1:14">
      <c r="A257" s="24">
        <f t="shared" si="48"/>
        <v>11.53502258779635</v>
      </c>
      <c r="B257" s="25">
        <f t="shared" si="55"/>
        <v>1.0999999999999985</v>
      </c>
      <c r="C257" s="17">
        <f t="shared" si="52"/>
        <v>9.544414178659677</v>
      </c>
      <c r="D257" s="17">
        <f t="shared" si="56"/>
        <v>11.533692189549253</v>
      </c>
      <c r="E257" s="25">
        <f t="shared" si="49"/>
        <v>0.26607964941927792</v>
      </c>
      <c r="F257" s="2">
        <f t="shared" si="57"/>
        <v>81.107879783152299</v>
      </c>
      <c r="G257" s="24">
        <f t="shared" si="58"/>
        <v>0.14939113008860064</v>
      </c>
      <c r="H257" s="2">
        <f t="shared" si="61"/>
        <v>12.483771847632468</v>
      </c>
      <c r="I257" s="24">
        <f t="shared" si="59"/>
        <v>6.35885777499914</v>
      </c>
      <c r="J257" s="5">
        <f t="shared" si="53"/>
        <v>0.34521071880614923</v>
      </c>
      <c r="K257" s="16">
        <f t="shared" si="50"/>
        <v>-50.369661307074566</v>
      </c>
      <c r="L257" s="58" t="b">
        <f t="shared" si="60"/>
        <v>0</v>
      </c>
      <c r="M257" s="66">
        <f t="shared" si="51"/>
        <v>-1.545221753969436</v>
      </c>
      <c r="N257" s="65">
        <f t="shared" si="54"/>
        <v>1.0999999999999985</v>
      </c>
    </row>
    <row r="258" spans="1:14">
      <c r="A258" s="24">
        <f t="shared" si="48"/>
        <v>11.536315809118221</v>
      </c>
      <c r="B258" s="25">
        <f t="shared" si="55"/>
        <v>1.1049999999999984</v>
      </c>
      <c r="C258" s="17">
        <f t="shared" si="52"/>
        <v>9.6020859656030417</v>
      </c>
      <c r="D258" s="17">
        <f t="shared" si="56"/>
        <v>11.53502258779635</v>
      </c>
      <c r="E258" s="25">
        <f t="shared" si="49"/>
        <v>0.2586442643742779</v>
      </c>
      <c r="F258" s="2">
        <f t="shared" si="57"/>
        <v>81.117235484632445</v>
      </c>
      <c r="G258" s="24">
        <f t="shared" si="58"/>
        <v>0.14920205594263286</v>
      </c>
      <c r="H258" s="2">
        <f t="shared" si="61"/>
        <v>12.469870438088511</v>
      </c>
      <c r="I258" s="24">
        <f t="shared" si="59"/>
        <v>6.3595912619951838</v>
      </c>
      <c r="J258" s="5">
        <f t="shared" si="53"/>
        <v>0.33556407870575244</v>
      </c>
      <c r="K258" s="16">
        <f t="shared" si="50"/>
        <v>-50.414217229144377</v>
      </c>
      <c r="L258" s="58" t="b">
        <f t="shared" si="60"/>
        <v>0</v>
      </c>
      <c r="M258" s="66">
        <f t="shared" si="51"/>
        <v>-1.5453999935373943</v>
      </c>
      <c r="N258" s="65">
        <f t="shared" si="54"/>
        <v>1.1049999999999984</v>
      </c>
    </row>
    <row r="259" spans="1:14">
      <c r="A259" s="24">
        <f t="shared" si="48"/>
        <v>11.537572892394596</v>
      </c>
      <c r="B259" s="25">
        <f t="shared" si="55"/>
        <v>1.1099999999999983</v>
      </c>
      <c r="C259" s="17">
        <f t="shared" si="52"/>
        <v>9.6597643115953282</v>
      </c>
      <c r="D259" s="17">
        <f t="shared" si="56"/>
        <v>11.536315809118221</v>
      </c>
      <c r="E259" s="25">
        <f t="shared" si="49"/>
        <v>0.25141665527490226</v>
      </c>
      <c r="F259" s="2">
        <f t="shared" si="57"/>
        <v>81.126329748445244</v>
      </c>
      <c r="G259" s="24">
        <f t="shared" si="58"/>
        <v>0.14901826532391152</v>
      </c>
      <c r="H259" s="2">
        <f t="shared" si="61"/>
        <v>12.456357492423175</v>
      </c>
      <c r="I259" s="24">
        <f t="shared" si="59"/>
        <v>6.360304252278107</v>
      </c>
      <c r="J259" s="5">
        <f t="shared" si="53"/>
        <v>0.32618700632201059</v>
      </c>
      <c r="K259" s="16">
        <f t="shared" si="50"/>
        <v>-50.457528071264143</v>
      </c>
      <c r="L259" s="58" t="b">
        <f t="shared" si="60"/>
        <v>0</v>
      </c>
      <c r="M259" s="66">
        <f t="shared" si="51"/>
        <v>-1.5455732523418106</v>
      </c>
      <c r="N259" s="65">
        <f t="shared" si="54"/>
        <v>1.1099999999999983</v>
      </c>
    </row>
    <row r="260" spans="1:14">
      <c r="A260" s="24">
        <f t="shared" si="48"/>
        <v>11.538794847474531</v>
      </c>
      <c r="B260" s="25">
        <f t="shared" si="55"/>
        <v>1.1149999999999982</v>
      </c>
      <c r="C260" s="17">
        <f t="shared" si="52"/>
        <v>9.7174490333491104</v>
      </c>
      <c r="D260" s="17">
        <f t="shared" si="56"/>
        <v>11.537572892394596</v>
      </c>
      <c r="E260" s="25">
        <f t="shared" si="49"/>
        <v>0.24439101598690488</v>
      </c>
      <c r="F260" s="2">
        <f t="shared" si="57"/>
        <v>81.135169880259227</v>
      </c>
      <c r="G260" s="24">
        <f t="shared" si="58"/>
        <v>0.14883961058845238</v>
      </c>
      <c r="H260" s="2">
        <f t="shared" si="61"/>
        <v>12.443222155321042</v>
      </c>
      <c r="I260" s="24">
        <f t="shared" si="59"/>
        <v>6.3609973186123234</v>
      </c>
      <c r="J260" s="5">
        <f t="shared" si="53"/>
        <v>0.31707196879858512</v>
      </c>
      <c r="K260" s="16">
        <f t="shared" si="50"/>
        <v>-50.499628626206778</v>
      </c>
      <c r="L260" s="58" t="b">
        <f t="shared" si="60"/>
        <v>0</v>
      </c>
      <c r="M260" s="66">
        <f t="shared" si="51"/>
        <v>-1.5457416695661728</v>
      </c>
      <c r="N260" s="65">
        <f t="shared" si="54"/>
        <v>1.1149999999999982</v>
      </c>
    </row>
    <row r="261" spans="1:14">
      <c r="A261" s="24">
        <f t="shared" si="48"/>
        <v>11.53998265598765</v>
      </c>
      <c r="B261" s="25">
        <f t="shared" si="55"/>
        <v>1.1199999999999981</v>
      </c>
      <c r="C261" s="17">
        <f t="shared" si="52"/>
        <v>9.7751399526987832</v>
      </c>
      <c r="D261" s="17">
        <f t="shared" si="56"/>
        <v>11.538794847474531</v>
      </c>
      <c r="E261" s="25">
        <f t="shared" si="49"/>
        <v>0.23756170262392534</v>
      </c>
      <c r="F261" s="2">
        <f t="shared" si="57"/>
        <v>81.143762981591834</v>
      </c>
      <c r="G261" s="24">
        <f t="shared" si="58"/>
        <v>0.14866594821806517</v>
      </c>
      <c r="H261" s="2">
        <f t="shared" si="61"/>
        <v>12.430453874809871</v>
      </c>
      <c r="I261" s="24">
        <f t="shared" si="59"/>
        <v>6.361671017756799</v>
      </c>
      <c r="J261" s="5">
        <f t="shared" si="53"/>
        <v>0.30821164377882942</v>
      </c>
      <c r="K261" s="16">
        <f t="shared" si="50"/>
        <v>-50.54055271448879</v>
      </c>
      <c r="L261" s="58" t="b">
        <f t="shared" si="60"/>
        <v>0</v>
      </c>
      <c r="M261" s="66">
        <f t="shared" si="51"/>
        <v>-1.5459053805045997</v>
      </c>
      <c r="N261" s="65">
        <f t="shared" si="54"/>
        <v>1.1199999999999981</v>
      </c>
    </row>
    <row r="262" spans="1:14">
      <c r="A262" s="24">
        <f t="shared" si="48"/>
        <v>11.541137272132717</v>
      </c>
      <c r="B262" s="25">
        <f t="shared" si="55"/>
        <v>1.124999999999998</v>
      </c>
      <c r="C262" s="17">
        <f t="shared" si="52"/>
        <v>9.8328368964574384</v>
      </c>
      <c r="D262" s="17">
        <f t="shared" si="56"/>
        <v>11.53998265598765</v>
      </c>
      <c r="E262" s="25">
        <f t="shared" si="49"/>
        <v>0.23092322901345427</v>
      </c>
      <c r="F262" s="2">
        <f t="shared" si="57"/>
        <v>81.152115955514162</v>
      </c>
      <c r="G262" s="24">
        <f t="shared" si="58"/>
        <v>0.14849713870506326</v>
      </c>
      <c r="H262" s="2">
        <f t="shared" si="61"/>
        <v>12.418042393784036</v>
      </c>
      <c r="I262" s="24">
        <f t="shared" si="59"/>
        <v>6.3623258909123104</v>
      </c>
      <c r="J262" s="5">
        <f t="shared" si="53"/>
        <v>0.29959891352362988</v>
      </c>
      <c r="K262" s="16">
        <f t="shared" si="50"/>
        <v>-50.580333211539127</v>
      </c>
      <c r="L262" s="58" t="b">
        <f t="shared" si="60"/>
        <v>0</v>
      </c>
      <c r="M262" s="66">
        <f t="shared" si="51"/>
        <v>-1.5460645166705245</v>
      </c>
      <c r="N262" s="65">
        <f t="shared" si="54"/>
        <v>1.124999999999998</v>
      </c>
    </row>
    <row r="263" spans="1:14">
      <c r="A263" s="24">
        <f t="shared" si="48"/>
        <v>11.542259623444165</v>
      </c>
      <c r="B263" s="25">
        <f t="shared" si="55"/>
        <v>1.1299999999999979</v>
      </c>
      <c r="C263" s="17">
        <f t="shared" si="52"/>
        <v>9.8905396962777399</v>
      </c>
      <c r="D263" s="17">
        <f t="shared" si="56"/>
        <v>11.541137272132717</v>
      </c>
      <c r="E263" s="25">
        <f t="shared" si="49"/>
        <v>0.22447026228977213</v>
      </c>
      <c r="F263" s="2">
        <f t="shared" si="57"/>
        <v>81.160235512196508</v>
      </c>
      <c r="G263" s="24">
        <f t="shared" si="58"/>
        <v>0.14833304644019057</v>
      </c>
      <c r="H263" s="2">
        <f t="shared" si="61"/>
        <v>12.405977741764509</v>
      </c>
      <c r="I263" s="24">
        <f t="shared" si="59"/>
        <v>6.3629624641562064</v>
      </c>
      <c r="J263" s="5">
        <f t="shared" si="53"/>
        <v>0.29122685919339092</v>
      </c>
      <c r="K263" s="16">
        <f t="shared" si="50"/>
        <v>-50.619002074109083</v>
      </c>
      <c r="L263" s="58" t="b">
        <f t="shared" si="60"/>
        <v>0</v>
      </c>
      <c r="M263" s="66">
        <f t="shared" si="51"/>
        <v>-1.5462192059023447</v>
      </c>
      <c r="N263" s="65">
        <f t="shared" si="54"/>
        <v>1.1299999999999979</v>
      </c>
    </row>
    <row r="264" spans="1:14">
      <c r="A264" s="24">
        <f t="shared" si="48"/>
        <v>11.543350611537214</v>
      </c>
      <c r="B264" s="25">
        <f t="shared" si="55"/>
        <v>1.1349999999999978</v>
      </c>
      <c r="C264" s="17">
        <f t="shared" si="52"/>
        <v>9.9482481885166827</v>
      </c>
      <c r="D264" s="17">
        <f t="shared" si="56"/>
        <v>11.542259623444165</v>
      </c>
      <c r="E264" s="25">
        <f t="shared" si="49"/>
        <v>0.21819761860989884</v>
      </c>
      <c r="F264" s="2">
        <f t="shared" si="57"/>
        <v>81.168128174298758</v>
      </c>
      <c r="G264" s="24">
        <f t="shared" si="58"/>
        <v>0.14817353960368448</v>
      </c>
      <c r="H264" s="2">
        <f t="shared" si="61"/>
        <v>12.394250226889419</v>
      </c>
      <c r="I264" s="24">
        <f t="shared" si="59"/>
        <v>6.3635812488650219</v>
      </c>
      <c r="J264" s="5">
        <f t="shared" si="53"/>
        <v>0.28308875529001898</v>
      </c>
      <c r="K264" s="16">
        <f t="shared" si="50"/>
        <v>-50.656590365943465</v>
      </c>
      <c r="L264" s="58" t="b">
        <f t="shared" si="60"/>
        <v>0</v>
      </c>
      <c r="M264" s="66">
        <f t="shared" si="51"/>
        <v>-1.5463695724661086</v>
      </c>
      <c r="N264" s="65">
        <f t="shared" si="54"/>
        <v>1.1349999999999978</v>
      </c>
    </row>
    <row r="265" spans="1:14">
      <c r="A265" s="24">
        <f t="shared" si="48"/>
        <v>11.54441111283216</v>
      </c>
      <c r="B265" s="25">
        <f t="shared" si="55"/>
        <v>1.1399999999999977</v>
      </c>
      <c r="C265" s="17">
        <f t="shared" si="52"/>
        <v>10.005962214104136</v>
      </c>
      <c r="D265" s="17">
        <f t="shared" si="56"/>
        <v>11.543350611537214</v>
      </c>
      <c r="E265" s="25">
        <f t="shared" si="49"/>
        <v>0.21210025898917872</v>
      </c>
      <c r="F265" s="2">
        <f t="shared" si="57"/>
        <v>81.175800282210218</v>
      </c>
      <c r="G265" s="24">
        <f t="shared" si="58"/>
        <v>0.14801849005938147</v>
      </c>
      <c r="H265" s="2">
        <f t="shared" si="61"/>
        <v>12.382850428128316</v>
      </c>
      <c r="I265" s="24">
        <f t="shared" si="59"/>
        <v>6.3641827421252808</v>
      </c>
      <c r="J265" s="5">
        <f t="shared" si="53"/>
        <v>0.27517806425415114</v>
      </c>
      <c r="K265" s="16">
        <f t="shared" si="50"/>
        <v>-50.693128282735742</v>
      </c>
      <c r="L265" s="58" t="b">
        <f t="shared" si="60"/>
        <v>0</v>
      </c>
      <c r="M265" s="66">
        <f t="shared" si="51"/>
        <v>-1.5465157371553513</v>
      </c>
      <c r="N265" s="65">
        <f t="shared" si="54"/>
        <v>1.1399999999999977</v>
      </c>
    </row>
    <row r="266" spans="1:14">
      <c r="A266" s="24">
        <f t="shared" si="48"/>
        <v>11.545441979258428</v>
      </c>
      <c r="B266" s="25">
        <f t="shared" si="55"/>
        <v>1.1449999999999976</v>
      </c>
      <c r="C266" s="17">
        <f t="shared" si="52"/>
        <v>10.063681618415059</v>
      </c>
      <c r="D266" s="17">
        <f t="shared" si="56"/>
        <v>11.54441111283216</v>
      </c>
      <c r="E266" s="25">
        <f t="shared" si="49"/>
        <v>0.20617328525342524</v>
      </c>
      <c r="F266" s="2">
        <f t="shared" si="57"/>
        <v>81.18325799914308</v>
      </c>
      <c r="G266" s="24">
        <f t="shared" si="58"/>
        <v>0.14786777325178119</v>
      </c>
      <c r="H266" s="2">
        <f t="shared" si="61"/>
        <v>12.371769187713955</v>
      </c>
      <c r="I266" s="24">
        <f t="shared" si="59"/>
        <v>6.3647674271328167</v>
      </c>
      <c r="J266" s="5">
        <f t="shared" si="53"/>
        <v>0.26748843121332011</v>
      </c>
      <c r="K266" s="16">
        <f t="shared" si="50"/>
        <v>-50.728645176384461</v>
      </c>
      <c r="L266" s="58" t="b">
        <f t="shared" si="60"/>
        <v>0</v>
      </c>
      <c r="M266" s="66">
        <f t="shared" si="51"/>
        <v>-1.5466578173881267</v>
      </c>
      <c r="N266" s="65">
        <f t="shared" si="54"/>
        <v>1.1449999999999976</v>
      </c>
    </row>
    <row r="267" spans="1:14">
      <c r="A267" s="24">
        <f t="shared" si="48"/>
        <v>11.546444038938947</v>
      </c>
      <c r="B267" s="25">
        <f t="shared" si="55"/>
        <v>1.1499999999999975</v>
      </c>
      <c r="C267" s="17">
        <f t="shared" si="52"/>
        <v>10.121406251145284</v>
      </c>
      <c r="D267" s="17">
        <f t="shared" si="56"/>
        <v>11.545441979258428</v>
      </c>
      <c r="E267" s="25">
        <f t="shared" si="49"/>
        <v>0.20041193610403185</v>
      </c>
      <c r="F267" s="2">
        <f t="shared" si="57"/>
        <v>81.190507316083398</v>
      </c>
      <c r="G267" s="24">
        <f t="shared" si="58"/>
        <v>0.14772126810598868</v>
      </c>
      <c r="H267" s="2">
        <f t="shared" si="61"/>
        <v>12.36099760378568</v>
      </c>
      <c r="I267" s="24">
        <f t="shared" si="59"/>
        <v>6.3653357735809379</v>
      </c>
      <c r="J267" s="5">
        <f t="shared" si="53"/>
        <v>0.26001367887696769</v>
      </c>
      <c r="K267" s="16">
        <f t="shared" si="50"/>
        <v>-50.763169578572679</v>
      </c>
      <c r="L267" s="58" t="b">
        <f t="shared" si="60"/>
        <v>0</v>
      </c>
      <c r="M267" s="66">
        <f t="shared" si="51"/>
        <v>-1.5467959273013392</v>
      </c>
      <c r="N267" s="65">
        <f t="shared" si="54"/>
        <v>1.1499999999999975</v>
      </c>
    </row>
    <row r="268" spans="1:14">
      <c r="A268" s="24">
        <f t="shared" si="48"/>
        <v>11.547418096855413</v>
      </c>
      <c r="B268" s="25">
        <f t="shared" si="55"/>
        <v>1.1549999999999974</v>
      </c>
      <c r="C268" s="17">
        <f t="shared" si="52"/>
        <v>10.179135966190778</v>
      </c>
      <c r="D268" s="17">
        <f t="shared" si="56"/>
        <v>11.546444038938947</v>
      </c>
      <c r="E268" s="25">
        <f t="shared" si="49"/>
        <v>0.19481158329313303</v>
      </c>
      <c r="F268" s="2">
        <f t="shared" si="57"/>
        <v>81.197554056603906</v>
      </c>
      <c r="G268" s="24">
        <f t="shared" si="58"/>
        <v>0.14757885693045064</v>
      </c>
      <c r="H268" s="2">
        <f t="shared" si="61"/>
        <v>12.350527023238259</v>
      </c>
      <c r="I268" s="24">
        <f t="shared" si="59"/>
        <v>6.3658882380377459</v>
      </c>
      <c r="J268" s="5">
        <f t="shared" si="53"/>
        <v>0.25274780257400659</v>
      </c>
      <c r="K268" s="16">
        <f t="shared" si="50"/>
        <v>-50.796729223687997</v>
      </c>
      <c r="L268" s="58" t="b">
        <f t="shared" si="60"/>
        <v>0</v>
      </c>
      <c r="M268" s="66">
        <f t="shared" si="51"/>
        <v>-1.5469301778424196</v>
      </c>
      <c r="N268" s="65">
        <f t="shared" si="54"/>
        <v>1.1549999999999974</v>
      </c>
    </row>
    <row r="269" spans="1:14">
      <c r="A269" s="24">
        <f t="shared" si="48"/>
        <v>11.548364935494941</v>
      </c>
      <c r="B269" s="25">
        <f t="shared" si="55"/>
        <v>1.1599999999999973</v>
      </c>
      <c r="C269" s="17">
        <f t="shared" si="52"/>
        <v>10.236870621530263</v>
      </c>
      <c r="D269" s="17">
        <f t="shared" si="56"/>
        <v>11.547418096855413</v>
      </c>
      <c r="E269" s="25">
        <f t="shared" si="49"/>
        <v>0.18936772790558315</v>
      </c>
      <c r="F269" s="2">
        <f t="shared" si="57"/>
        <v>81.204403881542191</v>
      </c>
      <c r="G269" s="24">
        <f t="shared" si="58"/>
        <v>0.14744042532241117</v>
      </c>
      <c r="H269" s="2">
        <f t="shared" si="61"/>
        <v>12.340349034770639</v>
      </c>
      <c r="I269" s="24">
        <f t="shared" si="59"/>
        <v>6.366425264312908</v>
      </c>
      <c r="J269" s="5">
        <f t="shared" si="53"/>
        <v>0.24568496542913543</v>
      </c>
      <c r="K269" s="16">
        <f t="shared" si="50"/>
        <v>-50.82935107110265</v>
      </c>
      <c r="L269" s="58" t="b">
        <f t="shared" si="60"/>
        <v>0</v>
      </c>
      <c r="M269" s="66">
        <f t="shared" si="51"/>
        <v>-1.547060676858468</v>
      </c>
      <c r="N269" s="65">
        <f t="shared" si="54"/>
        <v>1.1599999999999973</v>
      </c>
    </row>
    <row r="270" spans="1:14">
      <c r="A270" s="24">
        <f t="shared" si="48"/>
        <v>11.549285315478665</v>
      </c>
      <c r="B270" s="25">
        <f t="shared" si="55"/>
        <v>1.1649999999999971</v>
      </c>
      <c r="C270" s="17">
        <f t="shared" si="52"/>
        <v>10.294610079111139</v>
      </c>
      <c r="D270" s="17">
        <f t="shared" si="56"/>
        <v>11.548364935494941</v>
      </c>
      <c r="E270" s="25">
        <f t="shared" si="49"/>
        <v>0.18407599674482725</v>
      </c>
      <c r="F270" s="2">
        <f t="shared" si="57"/>
        <v>81.211062293548238</v>
      </c>
      <c r="G270" s="24">
        <f t="shared" si="58"/>
        <v>0.14730586207600838</v>
      </c>
      <c r="H270" s="2">
        <f t="shared" si="61"/>
        <v>12.330455462128887</v>
      </c>
      <c r="I270" s="24">
        <f t="shared" si="59"/>
        <v>6.3669472838141816</v>
      </c>
      <c r="J270" s="5">
        <f t="shared" si="53"/>
        <v>0.23881949367389099</v>
      </c>
      <c r="K270" s="16">
        <f t="shared" si="50"/>
        <v>-50.861061326830658</v>
      </c>
      <c r="L270" s="58" t="b">
        <f t="shared" si="60"/>
        <v>0</v>
      </c>
      <c r="M270" s="66">
        <f t="shared" si="51"/>
        <v>-1.5471875291828816</v>
      </c>
      <c r="N270" s="65">
        <f t="shared" si="54"/>
        <v>1.1649999999999971</v>
      </c>
    </row>
    <row r="271" spans="1:14">
      <c r="A271" s="24">
        <f t="shared" si="48"/>
        <v>11.550179976172764</v>
      </c>
      <c r="B271" s="25">
        <f t="shared" si="55"/>
        <v>1.169999999999997</v>
      </c>
      <c r="C271" s="17">
        <f t="shared" si="52"/>
        <v>10.352354204738573</v>
      </c>
      <c r="D271" s="17">
        <f t="shared" si="56"/>
        <v>11.549285315478665</v>
      </c>
      <c r="E271" s="25">
        <f t="shared" si="49"/>
        <v>0.17893213881986247</v>
      </c>
      <c r="F271" s="2">
        <f t="shared" si="57"/>
        <v>81.217534641504798</v>
      </c>
      <c r="G271" s="24">
        <f t="shared" si="58"/>
        <v>0.1471750590929409</v>
      </c>
      <c r="H271" s="2">
        <f t="shared" si="61"/>
        <v>12.320838357538067</v>
      </c>
      <c r="I271" s="24">
        <f t="shared" si="59"/>
        <v>6.3674547158939756</v>
      </c>
      <c r="J271" s="5">
        <f t="shared" si="53"/>
        <v>0.23214587208881579</v>
      </c>
      <c r="K271" s="16">
        <f t="shared" si="50"/>
        <v>-50.89188546457958</v>
      </c>
      <c r="L271" s="58" t="b">
        <f t="shared" si="60"/>
        <v>0</v>
      </c>
      <c r="M271" s="66">
        <f t="shared" si="51"/>
        <v>-1.547310836719566</v>
      </c>
      <c r="N271" s="65">
        <f t="shared" si="54"/>
        <v>1.169999999999997</v>
      </c>
    </row>
    <row r="272" spans="1:14">
      <c r="A272" s="24">
        <f t="shared" si="48"/>
        <v>11.551049636282414</v>
      </c>
      <c r="B272" s="25">
        <f t="shared" si="55"/>
        <v>1.1749999999999969</v>
      </c>
      <c r="C272" s="17">
        <f t="shared" si="52"/>
        <v>10.410102867967701</v>
      </c>
      <c r="D272" s="17">
        <f t="shared" si="56"/>
        <v>11.550179976172764</v>
      </c>
      <c r="E272" s="25">
        <f t="shared" si="49"/>
        <v>0.17393202193023258</v>
      </c>
      <c r="F272" s="2">
        <f t="shared" si="57"/>
        <v>81.22382612482437</v>
      </c>
      <c r="G272" s="24">
        <f t="shared" si="58"/>
        <v>0.14704791129562803</v>
      </c>
      <c r="H272" s="2">
        <f t="shared" si="61"/>
        <v>12.311489995317462</v>
      </c>
      <c r="I272" s="24">
        <f t="shared" si="59"/>
        <v>6.3679479681862308</v>
      </c>
      <c r="J272" s="5">
        <f t="shared" si="53"/>
        <v>0.22565873957285271</v>
      </c>
      <c r="K272" s="16">
        <f t="shared" si="50"/>
        <v>-50.921848246214495</v>
      </c>
      <c r="L272" s="58" t="b">
        <f t="shared" si="60"/>
        <v>0</v>
      </c>
      <c r="M272" s="66">
        <f t="shared" si="51"/>
        <v>-1.5474306985248081</v>
      </c>
      <c r="N272" s="65">
        <f t="shared" si="54"/>
        <v>1.1749999999999969</v>
      </c>
    </row>
    <row r="273" spans="1:14">
      <c r="A273" s="24">
        <f t="shared" si="48"/>
        <v>11.551894994429148</v>
      </c>
      <c r="B273" s="25">
        <f t="shared" si="55"/>
        <v>1.1799999999999968</v>
      </c>
      <c r="C273" s="17">
        <f t="shared" si="52"/>
        <v>10.46785594199884</v>
      </c>
      <c r="D273" s="17">
        <f t="shared" si="56"/>
        <v>11.551049636282414</v>
      </c>
      <c r="E273" s="25">
        <f t="shared" si="49"/>
        <v>0.16907162934655379</v>
      </c>
      <c r="F273" s="2">
        <f t="shared" si="57"/>
        <v>81.229941797625983</v>
      </c>
      <c r="G273" s="24">
        <f t="shared" si="58"/>
        <v>0.14692431654279889</v>
      </c>
      <c r="H273" s="2">
        <f t="shared" si="61"/>
        <v>12.302402865674393</v>
      </c>
      <c r="I273" s="24">
        <f t="shared" si="59"/>
        <v>6.3684274369338771</v>
      </c>
      <c r="J273" s="5">
        <f t="shared" si="53"/>
        <v>0.21935288483667223</v>
      </c>
      <c r="K273" s="16">
        <f t="shared" si="50"/>
        <v>-50.950973741649747</v>
      </c>
      <c r="L273" s="58" t="b">
        <f t="shared" si="60"/>
        <v>0</v>
      </c>
      <c r="M273" s="66">
        <f t="shared" si="51"/>
        <v>-1.547547210886842</v>
      </c>
      <c r="N273" s="65">
        <f t="shared" si="54"/>
        <v>1.1799999999999968</v>
      </c>
    </row>
    <row r="274" spans="1:14">
      <c r="A274" s="24">
        <f t="shared" si="48"/>
        <v>11.552716729712067</v>
      </c>
      <c r="B274" s="25">
        <f t="shared" si="55"/>
        <v>1.1849999999999967</v>
      </c>
      <c r="C274" s="17">
        <f t="shared" si="52"/>
        <v>10.52561330357562</v>
      </c>
      <c r="D274" s="17">
        <f t="shared" si="56"/>
        <v>11.551894994429148</v>
      </c>
      <c r="E274" s="25">
        <f t="shared" si="49"/>
        <v>0.16434705658376789</v>
      </c>
      <c r="F274" s="2">
        <f t="shared" si="57"/>
        <v>81.235886572795309</v>
      </c>
      <c r="G274" s="24">
        <f t="shared" si="58"/>
        <v>0.14680417554743946</v>
      </c>
      <c r="H274" s="2">
        <f t="shared" si="61"/>
        <v>12.293569668671379</v>
      </c>
      <c r="I274" s="24">
        <f t="shared" si="59"/>
        <v>6.3688935073071518</v>
      </c>
      <c r="J274" s="5">
        <f t="shared" si="53"/>
        <v>0.21322324221629343</v>
      </c>
      <c r="K274" s="16">
        <f t="shared" si="50"/>
        <v>-50.979285348184945</v>
      </c>
      <c r="L274" s="58" t="b">
        <f t="shared" si="60"/>
        <v>0</v>
      </c>
      <c r="M274" s="66">
        <f t="shared" si="51"/>
        <v>-1.5476604674032082</v>
      </c>
      <c r="N274" s="65">
        <f t="shared" si="54"/>
        <v>1.1849999999999967</v>
      </c>
    </row>
    <row r="275" spans="1:14">
      <c r="A275" s="24">
        <f t="shared" si="48"/>
        <v>11.55351550225339</v>
      </c>
      <c r="B275" s="25">
        <f t="shared" si="55"/>
        <v>1.1899999999999966</v>
      </c>
      <c r="C275" s="17">
        <f t="shared" si="52"/>
        <v>10.583374832885973</v>
      </c>
      <c r="D275" s="17">
        <f t="shared" si="56"/>
        <v>11.552716729712067</v>
      </c>
      <c r="E275" s="25">
        <f t="shared" si="49"/>
        <v>0.15975450826457357</v>
      </c>
      <c r="F275" s="2">
        <f t="shared" si="57"/>
        <v>81.241665225931285</v>
      </c>
      <c r="G275" s="24">
        <f t="shared" si="58"/>
        <v>0.14668739179703361</v>
      </c>
      <c r="H275" s="2">
        <f t="shared" si="61"/>
        <v>12.284983308361982</v>
      </c>
      <c r="I275" s="24">
        <f t="shared" si="59"/>
        <v>6.3693465537130125</v>
      </c>
      <c r="J275" s="5">
        <f t="shared" si="53"/>
        <v>0.20726488760374967</v>
      </c>
      <c r="K275" s="16">
        <f t="shared" si="50"/>
        <v>-51.006805809300836</v>
      </c>
      <c r="L275" s="58" t="b">
        <f t="shared" si="60"/>
        <v>0</v>
      </c>
      <c r="M275" s="66">
        <f t="shared" si="51"/>
        <v>-1.5477705590559339</v>
      </c>
      <c r="N275" s="65">
        <f t="shared" si="54"/>
        <v>1.1899999999999966</v>
      </c>
    </row>
    <row r="276" spans="1:14">
      <c r="A276" s="24">
        <f t="shared" si="48"/>
        <v>11.554291953728743</v>
      </c>
      <c r="B276" s="25">
        <f t="shared" si="55"/>
        <v>1.1949999999999965</v>
      </c>
      <c r="C276" s="17">
        <f t="shared" si="52"/>
        <v>10.641140413465886</v>
      </c>
      <c r="D276" s="17">
        <f t="shared" si="56"/>
        <v>11.55351550225339</v>
      </c>
      <c r="E276" s="25">
        <f t="shared" si="49"/>
        <v>0.15529029507047265</v>
      </c>
      <c r="F276" s="2">
        <f t="shared" si="57"/>
        <v>81.247282399182581</v>
      </c>
      <c r="G276" s="24">
        <f t="shared" si="58"/>
        <v>0.14657387147603007</v>
      </c>
      <c r="H276" s="2">
        <f t="shared" si="61"/>
        <v>12.276636887090296</v>
      </c>
      <c r="I276" s="24">
        <f t="shared" si="59"/>
        <v>6.3697869400959135</v>
      </c>
      <c r="J276" s="5">
        <f t="shared" si="53"/>
        <v>0.20147303449132439</v>
      </c>
      <c r="K276" s="16">
        <f t="shared" si="50"/>
        <v>-51.03355723292929</v>
      </c>
      <c r="L276" s="58" t="b">
        <f t="shared" si="60"/>
        <v>0</v>
      </c>
      <c r="M276" s="66">
        <f t="shared" si="51"/>
        <v>-1.5478775742846249</v>
      </c>
      <c r="N276" s="65">
        <f t="shared" si="54"/>
        <v>1.1949999999999965</v>
      </c>
    </row>
    <row r="277" spans="1:14">
      <c r="A277" s="24">
        <f t="shared" si="48"/>
        <v>11.555046707882633</v>
      </c>
      <c r="B277" s="25">
        <f t="shared" si="55"/>
        <v>1.1999999999999964</v>
      </c>
      <c r="C277" s="17">
        <f t="shared" si="52"/>
        <v>10.69890993210584</v>
      </c>
      <c r="D277" s="17">
        <f t="shared" si="56"/>
        <v>11.554291953728743</v>
      </c>
      <c r="E277" s="25">
        <f t="shared" si="49"/>
        <v>0.15095083077802438</v>
      </c>
      <c r="F277" s="2">
        <f t="shared" si="57"/>
        <v>81.252742604976632</v>
      </c>
      <c r="G277" s="24">
        <f t="shared" si="58"/>
        <v>0.14646352339047933</v>
      </c>
      <c r="H277" s="2">
        <f t="shared" si="61"/>
        <v>12.268523699949977</v>
      </c>
      <c r="I277" s="24">
        <f t="shared" si="59"/>
        <v>6.3702150202301677</v>
      </c>
      <c r="J277" s="5">
        <f t="shared" si="53"/>
        <v>0.19584303012649057</v>
      </c>
      <c r="K277" s="16">
        <f t="shared" si="50"/>
        <v>-51.059561109213959</v>
      </c>
      <c r="L277" s="58" t="b">
        <f t="shared" si="60"/>
        <v>0</v>
      </c>
      <c r="M277" s="66">
        <f t="shared" si="51"/>
        <v>-1.5479815990575183</v>
      </c>
      <c r="N277" s="65">
        <f t="shared" si="54"/>
        <v>1.1999999999999964</v>
      </c>
    </row>
    <row r="278" spans="1:14">
      <c r="A278" s="24">
        <f t="shared" si="48"/>
        <v>11.555780371029524</v>
      </c>
      <c r="B278" s="25">
        <f t="shared" si="55"/>
        <v>1.2049999999999963</v>
      </c>
      <c r="C278" s="17">
        <f t="shared" si="52"/>
        <v>10.756683278759869</v>
      </c>
      <c r="D278" s="17">
        <f t="shared" si="56"/>
        <v>11.555046707882633</v>
      </c>
      <c r="E278" s="25">
        <f t="shared" si="49"/>
        <v>0.14673262937800055</v>
      </c>
      <c r="F278" s="2">
        <f t="shared" si="57"/>
        <v>81.258050229644738</v>
      </c>
      <c r="G278" s="24">
        <f t="shared" si="58"/>
        <v>0.14635625889477374</v>
      </c>
      <c r="H278" s="2">
        <f t="shared" si="61"/>
        <v>12.260637229397926</v>
      </c>
      <c r="I278" s="24">
        <f t="shared" si="59"/>
        <v>6.3706311380041472</v>
      </c>
      <c r="J278" s="5">
        <f t="shared" si="53"/>
        <v>0.19037035177416486</v>
      </c>
      <c r="K278" s="16">
        <f t="shared" si="50"/>
        <v>-51.084838327773227</v>
      </c>
      <c r="L278" s="58" t="b">
        <f t="shared" si="60"/>
        <v>0</v>
      </c>
      <c r="M278" s="66">
        <f t="shared" si="51"/>
        <v>-1.5480827169405273</v>
      </c>
      <c r="N278" s="65">
        <f t="shared" si="54"/>
        <v>1.2049999999999963</v>
      </c>
    </row>
    <row r="279" spans="1:14">
      <c r="A279" s="24">
        <f t="shared" si="48"/>
        <v>11.556493532540898</v>
      </c>
      <c r="B279" s="25">
        <f t="shared" si="55"/>
        <v>1.2099999999999962</v>
      </c>
      <c r="C279" s="17">
        <f t="shared" si="52"/>
        <v>10.81446034645715</v>
      </c>
      <c r="D279" s="17">
        <f t="shared" si="56"/>
        <v>11.555780371029524</v>
      </c>
      <c r="E279" s="25">
        <f t="shared" si="49"/>
        <v>0.14263230227491841</v>
      </c>
      <c r="F279" s="2">
        <f t="shared" si="57"/>
        <v>81.263209536945595</v>
      </c>
      <c r="G279" s="24">
        <f t="shared" si="58"/>
        <v>0.14625199182043805</v>
      </c>
      <c r="H279" s="2">
        <f t="shared" si="61"/>
        <v>12.252971140018696</v>
      </c>
      <c r="I279" s="24">
        <f t="shared" si="59"/>
        <v>6.3710356276965348</v>
      </c>
      <c r="J279" s="5">
        <f t="shared" si="53"/>
        <v>0.18505060308356816</v>
      </c>
      <c r="K279" s="16">
        <f t="shared" si="50"/>
        <v>-51.10940919448155</v>
      </c>
      <c r="L279" s="58" t="b">
        <f t="shared" si="60"/>
        <v>0</v>
      </c>
      <c r="M279" s="66">
        <f t="shared" si="51"/>
        <v>-1.5481810091643897</v>
      </c>
      <c r="N279" s="65">
        <f t="shared" si="54"/>
        <v>1.2099999999999962</v>
      </c>
    </row>
    <row r="280" spans="1:14">
      <c r="A280" s="24">
        <f t="shared" si="48"/>
        <v>11.557186765318724</v>
      </c>
      <c r="B280" s="25">
        <f t="shared" si="55"/>
        <v>1.2149999999999961</v>
      </c>
      <c r="C280" s="17">
        <f t="shared" si="52"/>
        <v>10.872241031216076</v>
      </c>
      <c r="D280" s="17">
        <f t="shared" si="56"/>
        <v>11.556493532540898</v>
      </c>
      <c r="E280" s="25">
        <f t="shared" si="49"/>
        <v>0.13864655556493644</v>
      </c>
      <c r="F280" s="2">
        <f t="shared" si="57"/>
        <v>81.268224671490543</v>
      </c>
      <c r="G280" s="24">
        <f t="shared" si="58"/>
        <v>0.14615063840690601</v>
      </c>
      <c r="H280" s="2">
        <f t="shared" si="61"/>
        <v>12.245519273434954</v>
      </c>
      <c r="I280" s="24">
        <f t="shared" si="59"/>
        <v>6.3714288142448581</v>
      </c>
      <c r="J280" s="5">
        <f t="shared" si="53"/>
        <v>0.17987951055642323</v>
      </c>
      <c r="K280" s="16">
        <f t="shared" si="50"/>
        <v>-51.133293447781888</v>
      </c>
      <c r="L280" s="58" t="b">
        <f t="shared" si="60"/>
        <v>0</v>
      </c>
      <c r="M280" s="66">
        <f t="shared" si="51"/>
        <v>-1.5482765546899113</v>
      </c>
      <c r="N280" s="65">
        <f t="shared" si="54"/>
        <v>1.2149999999999961</v>
      </c>
    </row>
    <row r="281" spans="1:14">
      <c r="A281" s="24">
        <f t="shared" si="48"/>
        <v>11.557860626255673</v>
      </c>
      <c r="B281" s="25">
        <f t="shared" si="55"/>
        <v>1.219999999999996</v>
      </c>
      <c r="C281" s="17">
        <f t="shared" si="52"/>
        <v>10.930025231960725</v>
      </c>
      <c r="D281" s="17">
        <f t="shared" si="56"/>
        <v>11.557186765318724</v>
      </c>
      <c r="E281" s="25">
        <f t="shared" si="49"/>
        <v>0.13477218738970131</v>
      </c>
      <c r="F281" s="2">
        <f t="shared" si="57"/>
        <v>81.273099662073051</v>
      </c>
      <c r="G281" s="24">
        <f t="shared" si="58"/>
        <v>0.14605211723423464</v>
      </c>
      <c r="H281" s="2">
        <f t="shared" si="61"/>
        <v>12.238275643360387</v>
      </c>
      <c r="I281" s="24">
        <f t="shared" si="59"/>
        <v>6.3718110135065267</v>
      </c>
      <c r="J281" s="5">
        <f t="shared" si="53"/>
        <v>0.17485292011400655</v>
      </c>
      <c r="K281" s="16">
        <f t="shared" si="50"/>
        <v>-51.15651027454215</v>
      </c>
      <c r="L281" s="58" t="b">
        <f t="shared" si="60"/>
        <v>0</v>
      </c>
      <c r="M281" s="66">
        <f t="shared" si="51"/>
        <v>-1.5483694302714053</v>
      </c>
      <c r="N281" s="65">
        <f t="shared" si="54"/>
        <v>1.219999999999996</v>
      </c>
    </row>
    <row r="282" spans="1:14">
      <c r="A282" s="24">
        <f t="shared" si="48"/>
        <v>11.558515656682495</v>
      </c>
      <c r="B282" s="25">
        <f t="shared" si="55"/>
        <v>1.2249999999999959</v>
      </c>
      <c r="C282" s="17">
        <f t="shared" si="52"/>
        <v>10.987812850439662</v>
      </c>
      <c r="D282" s="17">
        <f t="shared" si="56"/>
        <v>11.557860626255673</v>
      </c>
      <c r="E282" s="25">
        <f t="shared" si="49"/>
        <v>0.13100608536428746</v>
      </c>
      <c r="F282" s="2">
        <f t="shared" si="57"/>
        <v>81.277838424905141</v>
      </c>
      <c r="G282" s="24">
        <f t="shared" si="58"/>
        <v>0.14595634915769626</v>
      </c>
      <c r="H282" s="2">
        <f t="shared" si="61"/>
        <v>12.231234430790668</v>
      </c>
      <c r="I282" s="24">
        <f t="shared" si="59"/>
        <v>6.3721825325125625</v>
      </c>
      <c r="J282" s="5">
        <f t="shared" si="53"/>
        <v>0.16996679376000742</v>
      </c>
      <c r="K282" s="16">
        <f t="shared" si="50"/>
        <v>-51.179078325468396</v>
      </c>
      <c r="L282" s="58" t="b">
        <f t="shared" si="60"/>
        <v>0</v>
      </c>
      <c r="M282" s="66">
        <f t="shared" si="51"/>
        <v>-1.5484597105183386</v>
      </c>
      <c r="N282" s="65">
        <f t="shared" si="54"/>
        <v>1.2249999999999959</v>
      </c>
    </row>
    <row r="283" spans="1:14">
      <c r="A283" s="24">
        <f t="shared" si="48"/>
        <v>11.55915238280288</v>
      </c>
      <c r="B283" s="25">
        <f t="shared" si="55"/>
        <v>1.2299999999999958</v>
      </c>
      <c r="C283" s="17">
        <f t="shared" si="52"/>
        <v>11.045603791147007</v>
      </c>
      <c r="D283" s="17">
        <f t="shared" si="56"/>
        <v>11.558515656682495</v>
      </c>
      <c r="E283" s="25">
        <f t="shared" si="49"/>
        <v>0.12734522407689147</v>
      </c>
      <c r="F283" s="2">
        <f t="shared" si="57"/>
        <v>81.28244476676339</v>
      </c>
      <c r="G283" s="24">
        <f t="shared" si="58"/>
        <v>0.14586325724420024</v>
      </c>
      <c r="H283" s="2">
        <f t="shared" si="61"/>
        <v>12.22438997932897</v>
      </c>
      <c r="I283" s="24">
        <f t="shared" si="59"/>
        <v>6.3725436697142497</v>
      </c>
      <c r="J283" s="5">
        <f t="shared" si="53"/>
        <v>0.16521720633674117</v>
      </c>
      <c r="K283" s="16">
        <f t="shared" si="50"/>
        <v>-51.201015730087299</v>
      </c>
      <c r="L283" s="58" t="b">
        <f t="shared" si="60"/>
        <v>0</v>
      </c>
      <c r="M283" s="66">
        <f t="shared" si="51"/>
        <v>-1.5485474679552809</v>
      </c>
      <c r="N283" s="65">
        <f t="shared" si="54"/>
        <v>1.2299999999999958</v>
      </c>
    </row>
    <row r="284" spans="1:14">
      <c r="A284" s="24">
        <f t="shared" si="48"/>
        <v>11.559771316116173</v>
      </c>
      <c r="B284" s="25">
        <f t="shared" si="55"/>
        <v>1.2349999999999957</v>
      </c>
      <c r="C284" s="17">
        <f t="shared" si="52"/>
        <v>11.103397961245721</v>
      </c>
      <c r="D284" s="17">
        <f t="shared" si="56"/>
        <v>11.55915238280288</v>
      </c>
      <c r="E284" s="25">
        <f t="shared" si="49"/>
        <v>0.12378666265845632</v>
      </c>
      <c r="F284" s="2">
        <f t="shared" si="57"/>
        <v>81.286922388047046</v>
      </c>
      <c r="G284" s="24">
        <f t="shared" si="58"/>
        <v>0.14577276671048991</v>
      </c>
      <c r="H284" s="2">
        <f t="shared" si="61"/>
        <v>12.217736790641963</v>
      </c>
      <c r="I284" s="24">
        <f t="shared" si="59"/>
        <v>6.3728947152228876</v>
      </c>
      <c r="J284" s="5">
        <f t="shared" si="53"/>
        <v>0.16060034237192869</v>
      </c>
      <c r="K284" s="16">
        <f t="shared" si="50"/>
        <v>-51.222340111310487</v>
      </c>
      <c r="L284" s="58" t="b">
        <f t="shared" si="60"/>
        <v>0</v>
      </c>
      <c r="M284" s="66">
        <f t="shared" si="51"/>
        <v>-1.5486327730801595</v>
      </c>
      <c r="N284" s="65">
        <f t="shared" si="54"/>
        <v>1.2349999999999957</v>
      </c>
    </row>
    <row r="285" spans="1:14">
      <c r="A285" s="24">
        <f t="shared" si="48"/>
        <v>11.560372953828274</v>
      </c>
      <c r="B285" s="25">
        <f t="shared" si="55"/>
        <v>1.2399999999999956</v>
      </c>
      <c r="C285" s="17">
        <f t="shared" si="52"/>
        <v>11.161195270493018</v>
      </c>
      <c r="D285" s="17">
        <f t="shared" si="56"/>
        <v>11.559771316116173</v>
      </c>
      <c r="E285" s="25">
        <f t="shared" si="49"/>
        <v>0.120327542420177</v>
      </c>
      <c r="F285" s="2">
        <f t="shared" si="57"/>
        <v>81.291274885750582</v>
      </c>
      <c r="G285" s="24">
        <f t="shared" si="58"/>
        <v>0.14568480486306795</v>
      </c>
      <c r="H285" s="2">
        <f t="shared" si="61"/>
        <v>12.211269520042924</v>
      </c>
      <c r="I285" s="24">
        <f t="shared" si="59"/>
        <v>6.3732359510428456</v>
      </c>
      <c r="J285" s="5">
        <f t="shared" si="53"/>
        <v>0.15611249301366525</v>
      </c>
      <c r="K285" s="16">
        <f t="shared" si="50"/>
        <v>-51.243068599591112</v>
      </c>
      <c r="L285" s="58" t="b">
        <f t="shared" si="60"/>
        <v>0</v>
      </c>
      <c r="M285" s="66">
        <f t="shared" si="51"/>
        <v>-1.548715694420892</v>
      </c>
      <c r="N285" s="65">
        <f t="shared" si="54"/>
        <v>1.2399999999999956</v>
      </c>
    </row>
    <row r="286" spans="1:14">
      <c r="A286" s="24">
        <f t="shared" si="48"/>
        <v>11.560957779251058</v>
      </c>
      <c r="B286" s="25">
        <f t="shared" si="55"/>
        <v>1.2449999999999954</v>
      </c>
      <c r="C286" s="17">
        <f t="shared" si="52"/>
        <v>11.218995631167878</v>
      </c>
      <c r="D286" s="17">
        <f t="shared" si="56"/>
        <v>11.560372953828274</v>
      </c>
      <c r="E286" s="25">
        <f t="shared" si="49"/>
        <v>0.11696508455703014</v>
      </c>
      <c r="F286" s="2">
        <f t="shared" si="57"/>
        <v>81.295505756353364</v>
      </c>
      <c r="G286" s="24">
        <f t="shared" si="58"/>
        <v>0.14559930103979832</v>
      </c>
      <c r="H286" s="2">
        <f t="shared" si="61"/>
        <v>12.204982972198103</v>
      </c>
      <c r="I286" s="24">
        <f t="shared" si="59"/>
        <v>6.373567651298103</v>
      </c>
      <c r="J286" s="5">
        <f t="shared" si="53"/>
        <v>0.15175005305092884</v>
      </c>
      <c r="K286" s="16">
        <f t="shared" si="50"/>
        <v>-51.2632178466855</v>
      </c>
      <c r="L286" s="58" t="b">
        <f t="shared" si="60"/>
        <v>0</v>
      </c>
      <c r="M286" s="66">
        <f t="shared" si="51"/>
        <v>-1.5487962985904371</v>
      </c>
      <c r="N286" s="65">
        <f t="shared" si="54"/>
        <v>1.2449999999999954</v>
      </c>
    </row>
    <row r="287" spans="1:14">
      <c r="A287" s="24">
        <f t="shared" si="48"/>
        <v>11.561526262190636</v>
      </c>
      <c r="B287" s="25">
        <f t="shared" si="55"/>
        <v>1.2499999999999953</v>
      </c>
      <c r="C287" s="17">
        <f t="shared" si="52"/>
        <v>11.276798958000576</v>
      </c>
      <c r="D287" s="17">
        <f t="shared" si="56"/>
        <v>11.560957779251058</v>
      </c>
      <c r="E287" s="25">
        <f t="shared" si="49"/>
        <v>0.11369658791551707</v>
      </c>
      <c r="F287" s="2">
        <f t="shared" si="57"/>
        <v>81.29961839862834</v>
      </c>
      <c r="G287" s="24">
        <f t="shared" si="58"/>
        <v>0.14551618655314424</v>
      </c>
      <c r="H287" s="2">
        <f t="shared" si="61"/>
        <v>12.198872096953368</v>
      </c>
      <c r="I287" s="24">
        <f t="shared" si="59"/>
        <v>6.3738900824524611</v>
      </c>
      <c r="J287" s="5">
        <f t="shared" si="53"/>
        <v>0.14750951801755774</v>
      </c>
      <c r="K287" s="16">
        <f t="shared" si="50"/>
        <v>-51.282804039029749</v>
      </c>
      <c r="L287" s="58" t="b">
        <f t="shared" si="60"/>
        <v>0</v>
      </c>
      <c r="M287" s="66">
        <f t="shared" si="51"/>
        <v>-1.5488746503403128</v>
      </c>
      <c r="N287" s="65">
        <f t="shared" si="54"/>
        <v>1.2499999999999953</v>
      </c>
    </row>
    <row r="288" spans="1:14">
      <c r="A288" s="24">
        <f t="shared" si="48"/>
        <v>11.562078859324755</v>
      </c>
      <c r="B288" s="25">
        <f t="shared" si="55"/>
        <v>1.2549999999999952</v>
      </c>
      <c r="C288" s="17">
        <f t="shared" si="52"/>
        <v>11.334605168104181</v>
      </c>
      <c r="D288" s="17">
        <f t="shared" si="56"/>
        <v>11.561526262190636</v>
      </c>
      <c r="E288" s="25">
        <f t="shared" si="49"/>
        <v>0.11051942682373005</v>
      </c>
      <c r="F288" s="2">
        <f t="shared" si="57"/>
        <v>81.303616116372496</v>
      </c>
      <c r="G288" s="24">
        <f t="shared" si="58"/>
        <v>0.14543539463498614</v>
      </c>
      <c r="H288" s="2">
        <f t="shared" si="61"/>
        <v>12.192931985277024</v>
      </c>
      <c r="I288" s="24">
        <f t="shared" si="59"/>
        <v>6.3742035035236038</v>
      </c>
      <c r="J288" s="5">
        <f t="shared" si="53"/>
        <v>0.14338748137683827</v>
      </c>
      <c r="K288" s="16">
        <f t="shared" si="50"/>
        <v>-51.301842910742771</v>
      </c>
      <c r="L288" s="58" t="b">
        <f t="shared" si="60"/>
        <v>0</v>
      </c>
      <c r="M288" s="66">
        <f t="shared" si="51"/>
        <v>-1.548950812612599</v>
      </c>
      <c r="N288" s="65">
        <f t="shared" si="54"/>
        <v>1.2549999999999952</v>
      </c>
    </row>
    <row r="289" spans="1:14">
      <c r="A289" s="24">
        <f t="shared" si="48"/>
        <v>11.562616014569665</v>
      </c>
      <c r="B289" s="25">
        <f t="shared" si="55"/>
        <v>1.2599999999999951</v>
      </c>
      <c r="C289" s="17">
        <f t="shared" si="52"/>
        <v>11.39241418090797</v>
      </c>
      <c r="D289" s="17">
        <f t="shared" si="56"/>
        <v>11.562078859324755</v>
      </c>
      <c r="E289" s="25">
        <f t="shared" si="49"/>
        <v>0.10743104898205347</v>
      </c>
      <c r="F289" s="2">
        <f t="shared" si="57"/>
        <v>81.307502121060864</v>
      </c>
      <c r="G289" s="24">
        <f t="shared" si="58"/>
        <v>0.14535686038298606</v>
      </c>
      <c r="H289" s="2">
        <f t="shared" si="61"/>
        <v>12.187157865316344</v>
      </c>
      <c r="I289" s="24">
        <f t="shared" si="59"/>
        <v>6.3745081662911716</v>
      </c>
      <c r="J289" s="5">
        <f t="shared" si="53"/>
        <v>0.13938063178499752</v>
      </c>
      <c r="K289" s="16">
        <f t="shared" si="50"/>
        <v>-51.320349756266339</v>
      </c>
      <c r="L289" s="58" t="b">
        <f t="shared" si="60"/>
        <v>0</v>
      </c>
      <c r="M289" s="66">
        <f t="shared" si="51"/>
        <v>-1.5490248465905108</v>
      </c>
      <c r="N289" s="65">
        <f t="shared" si="54"/>
        <v>1.2599999999999951</v>
      </c>
    </row>
    <row r="290" spans="1:14">
      <c r="A290" s="24">
        <f t="shared" si="48"/>
        <v>11.563138159436729</v>
      </c>
      <c r="B290" s="25">
        <f t="shared" si="55"/>
        <v>1.264999999999995</v>
      </c>
      <c r="C290" s="17">
        <f t="shared" si="52"/>
        <v>11.450225918092706</v>
      </c>
      <c r="D290" s="17">
        <f t="shared" si="56"/>
        <v>11.562616014569665</v>
      </c>
      <c r="E290" s="25">
        <f t="shared" si="49"/>
        <v>0.1044289734128994</v>
      </c>
      <c r="F290" s="2">
        <f t="shared" si="57"/>
        <v>81.311279534426248</v>
      </c>
      <c r="G290" s="24">
        <f t="shared" si="58"/>
        <v>0.14528052070845257</v>
      </c>
      <c r="H290" s="2">
        <f t="shared" si="61"/>
        <v>12.181545098564388</v>
      </c>
      <c r="I290" s="24">
        <f t="shared" si="59"/>
        <v>6.3748043154990173</v>
      </c>
      <c r="J290" s="5">
        <f t="shared" si="53"/>
        <v>0.13548575043124786</v>
      </c>
      <c r="K290" s="16">
        <f t="shared" si="50"/>
        <v>-51.338339442650785</v>
      </c>
      <c r="L290" s="58" t="b">
        <f t="shared" si="60"/>
        <v>0</v>
      </c>
      <c r="M290" s="66">
        <f t="shared" si="51"/>
        <v>-1.5490968117475532</v>
      </c>
      <c r="N290" s="65">
        <f t="shared" si="54"/>
        <v>1.264999999999995</v>
      </c>
    </row>
    <row r="291" spans="1:14">
      <c r="A291" s="24">
        <f t="shared" si="48"/>
        <v>11.563645713379067</v>
      </c>
      <c r="B291" s="25">
        <f t="shared" si="55"/>
        <v>1.2699999999999949</v>
      </c>
      <c r="C291" s="17">
        <f t="shared" si="52"/>
        <v>11.508040303527721</v>
      </c>
      <c r="D291" s="17">
        <f t="shared" si="56"/>
        <v>11.563138159436729</v>
      </c>
      <c r="E291" s="25">
        <f t="shared" si="49"/>
        <v>0.10151078846763316</v>
      </c>
      <c r="F291" s="2">
        <f t="shared" si="57"/>
        <v>81.314951390967181</v>
      </c>
      <c r="G291" s="24">
        <f t="shared" si="58"/>
        <v>0.14520631428565617</v>
      </c>
      <c r="H291" s="2">
        <f t="shared" si="61"/>
        <v>12.176089176133509</v>
      </c>
      <c r="I291" s="24">
        <f t="shared" si="59"/>
        <v>6.3750921890518262</v>
      </c>
      <c r="J291" s="5">
        <f t="shared" si="53"/>
        <v>0.13169970845183956</v>
      </c>
      <c r="K291" s="16">
        <f t="shared" si="50"/>
        <v>-51.35582642149852</v>
      </c>
      <c r="L291" s="58" t="b">
        <f t="shared" si="60"/>
        <v>0</v>
      </c>
      <c r="M291" s="66">
        <f t="shared" si="51"/>
        <v>-1.5491667658952846</v>
      </c>
      <c r="N291" s="65">
        <f t="shared" si="54"/>
        <v>1.2699999999999949</v>
      </c>
    </row>
    <row r="292" spans="1:14">
      <c r="A292" s="24">
        <f t="shared" si="48"/>
        <v>11.564139084128513</v>
      </c>
      <c r="B292" s="25">
        <f t="shared" si="55"/>
        <v>1.2749999999999948</v>
      </c>
      <c r="C292" s="17">
        <f t="shared" si="52"/>
        <v>11.565857263209761</v>
      </c>
      <c r="D292" s="17">
        <f t="shared" si="56"/>
        <v>11.563645713379067</v>
      </c>
      <c r="E292" s="25">
        <f t="shared" si="49"/>
        <v>9.8674149889212096E-2</v>
      </c>
      <c r="F292" s="2">
        <f t="shared" si="57"/>
        <v>81.318520640385501</v>
      </c>
      <c r="G292" s="24">
        <f t="shared" si="58"/>
        <v>0.14513418150256707</v>
      </c>
      <c r="H292" s="2">
        <f t="shared" si="61"/>
        <v>12.170785715133412</v>
      </c>
      <c r="I292" s="24">
        <f t="shared" si="59"/>
        <v>6.3753720182062228</v>
      </c>
      <c r="J292" s="5">
        <f t="shared" si="53"/>
        <v>0.12801946441668161</v>
      </c>
      <c r="K292" s="16">
        <f t="shared" si="50"/>
        <v>-51.372824740573549</v>
      </c>
      <c r="L292" s="58" t="b">
        <f t="shared" si="60"/>
        <v>0</v>
      </c>
      <c r="M292" s="66">
        <f t="shared" si="51"/>
        <v>-1.549234765229766</v>
      </c>
      <c r="N292" s="65">
        <f t="shared" si="54"/>
        <v>1.2749999999999948</v>
      </c>
    </row>
    <row r="293" spans="1:14">
      <c r="A293" s="24">
        <f t="shared" ref="A293:A356" si="62">D294</f>
        <v>11.564618668023158</v>
      </c>
      <c r="B293" s="25">
        <f t="shared" si="55"/>
        <v>1.2799999999999947</v>
      </c>
      <c r="C293" s="17">
        <f t="shared" si="52"/>
        <v>11.623676725203531</v>
      </c>
      <c r="D293" s="17">
        <f t="shared" si="56"/>
        <v>11.564139084128513</v>
      </c>
      <c r="E293" s="25">
        <f t="shared" ref="E293:E356" si="63">COS($C$14*PI()/180)*IF(L293,$K$18,($C$22*$C$16*$C$15*($C$21*(1-D293*$C$16/(2*PI()*$C$13/COS($C$14*PI()/180)*$C$20))-$C$19)/($C$12*$C$13)))</f>
        <v>9.5916778928979859E-2</v>
      </c>
      <c r="F293" s="2">
        <f t="shared" si="57"/>
        <v>81.321990149955965</v>
      </c>
      <c r="G293" s="24">
        <f t="shared" si="58"/>
        <v>0.14506406441296618</v>
      </c>
      <c r="H293" s="2">
        <f t="shared" si="61"/>
        <v>12.165630455150177</v>
      </c>
      <c r="I293" s="24">
        <f t="shared" si="59"/>
        <v>6.3756440277565476</v>
      </c>
      <c r="J293" s="5">
        <f t="shared" si="53"/>
        <v>0.12444206188602393</v>
      </c>
      <c r="K293" s="16">
        <f t="shared" ref="K293:K356" si="64">$C$16*$C$15*($C$21*(1-D293*$C$16/(2*PI()*$C$13*$C$20))-$C$19)/$C$13</f>
        <v>-51.389348055086316</v>
      </c>
      <c r="L293" s="58" t="b">
        <f t="shared" si="60"/>
        <v>0</v>
      </c>
      <c r="M293" s="66">
        <f t="shared" ref="M293:M356" si="65">2*PI()*$C$13*I293-D293</f>
        <v>-1.5493008643767077</v>
      </c>
      <c r="N293" s="65">
        <f t="shared" si="54"/>
        <v>1.2799999999999947</v>
      </c>
    </row>
    <row r="294" spans="1:14">
      <c r="A294" s="24">
        <f t="shared" si="62"/>
        <v>11.565084850325739</v>
      </c>
      <c r="B294" s="25">
        <f t="shared" si="55"/>
        <v>1.2849999999999946</v>
      </c>
      <c r="C294" s="17">
        <f t="shared" ref="C294:C357" si="66">C293+$C$23*(D294+D293)/2</f>
        <v>11.681498619583909</v>
      </c>
      <c r="D294" s="17">
        <f t="shared" si="56"/>
        <v>11.564618668023158</v>
      </c>
      <c r="E294" s="25">
        <f t="shared" si="63"/>
        <v>9.3236460516171141E-2</v>
      </c>
      <c r="F294" s="2">
        <f t="shared" si="57"/>
        <v>81.325362706829651</v>
      </c>
      <c r="G294" s="24">
        <f t="shared" si="58"/>
        <v>0.14499590668989504</v>
      </c>
      <c r="H294" s="2">
        <f t="shared" si="61"/>
        <v>12.160619254823734</v>
      </c>
      <c r="I294" s="24">
        <f t="shared" si="59"/>
        <v>6.3759084362154441</v>
      </c>
      <c r="J294" s="5">
        <f t="shared" ref="J294:J357" si="67">IF(L294,$I$18*$C$13,$C$16*$C$15*(G294-$C$19))</f>
        <v>0.12096462703545537</v>
      </c>
      <c r="K294" s="16">
        <f t="shared" si="64"/>
        <v>-51.405409638662732</v>
      </c>
      <c r="L294" s="58" t="b">
        <f t="shared" si="60"/>
        <v>0</v>
      </c>
      <c r="M294" s="66">
        <f t="shared" si="65"/>
        <v>-1.5493651164353448</v>
      </c>
      <c r="N294" s="65">
        <f t="shared" ref="N294:N357" si="68">B294</f>
        <v>1.2849999999999946</v>
      </c>
    </row>
    <row r="295" spans="1:14">
      <c r="A295" s="24">
        <f t="shared" si="62"/>
        <v>11.565538005533131</v>
      </c>
      <c r="B295" s="25">
        <f t="shared" ref="B295:B358" si="69">B294+$C$23</f>
        <v>1.2899999999999945</v>
      </c>
      <c r="C295" s="17">
        <f t="shared" si="66"/>
        <v>11.739322878379781</v>
      </c>
      <c r="D295" s="17">
        <f t="shared" ref="D295:D358" si="70">D294+E294*$C$23</f>
        <v>11.565084850325739</v>
      </c>
      <c r="E295" s="25">
        <f t="shared" si="63"/>
        <v>9.0631041478369687E-2</v>
      </c>
      <c r="F295" s="2">
        <f t="shared" ref="F295:F358" si="71">IF(L295,$C$20*(1-G295/$C$21),I295*$C$16)</f>
        <v>81.328641020272855</v>
      </c>
      <c r="G295" s="24">
        <f t="shared" ref="G295:G358" si="72">IF(L295,(J295/($C$16*$C$15)+$C$19),$C$21*(1-F295/$C$20))</f>
        <v>0.14492965358040844</v>
      </c>
      <c r="H295" s="2">
        <f t="shared" si="61"/>
        <v>12.15574808852112</v>
      </c>
      <c r="I295" s="24">
        <f t="shared" ref="I295:I358" si="73">IF(L295,F295/$C$16,D295/(2*PI()*$C$13))*COS($C$14*PI()/180)</f>
        <v>6.3761654559893914</v>
      </c>
      <c r="J295" s="5">
        <f t="shared" si="67"/>
        <v>0.1175843663473634</v>
      </c>
      <c r="K295" s="16">
        <f t="shared" si="64"/>
        <v>-51.421022394008347</v>
      </c>
      <c r="L295" s="58" t="b">
        <f t="shared" ref="L295:L358" si="74">IF(L294,K295&gt;$I$18,K295&gt;$I$17)</f>
        <v>0</v>
      </c>
      <c r="M295" s="66">
        <f t="shared" si="65"/>
        <v>-1.5494275730210969</v>
      </c>
      <c r="N295" s="65">
        <f t="shared" si="68"/>
        <v>1.2899999999999945</v>
      </c>
    </row>
    <row r="296" spans="1:14">
      <c r="A296" s="24">
        <f t="shared" si="62"/>
        <v>11.565978497677191</v>
      </c>
      <c r="B296" s="25">
        <f t="shared" si="69"/>
        <v>1.2949999999999944</v>
      </c>
      <c r="C296" s="17">
        <f t="shared" si="66"/>
        <v>11.797149435519428</v>
      </c>
      <c r="D296" s="17">
        <f t="shared" si="70"/>
        <v>11.565538005533131</v>
      </c>
      <c r="E296" s="25">
        <f t="shared" si="63"/>
        <v>8.809842881185069E-2</v>
      </c>
      <c r="F296" s="2">
        <f t="shared" si="71"/>
        <v>81.331827723843588</v>
      </c>
      <c r="G296" s="24">
        <f t="shared" si="72"/>
        <v>0.14486525186158852</v>
      </c>
      <c r="H296" s="2">
        <f t="shared" ref="H296:H359" si="75">($I$21-$I$20)*G296/$C$21+$I$20</f>
        <v>12.151013043102468</v>
      </c>
      <c r="I296" s="24">
        <f t="shared" si="73"/>
        <v>6.3764152935493374</v>
      </c>
      <c r="J296" s="5">
        <f t="shared" si="67"/>
        <v>0.11429856436675563</v>
      </c>
      <c r="K296" s="16">
        <f t="shared" si="64"/>
        <v>-51.436198863272473</v>
      </c>
      <c r="L296" s="58" t="b">
        <f t="shared" si="74"/>
        <v>0</v>
      </c>
      <c r="M296" s="66">
        <f t="shared" si="65"/>
        <v>-1.5494882843070297</v>
      </c>
      <c r="N296" s="65">
        <f t="shared" si="68"/>
        <v>1.2949999999999944</v>
      </c>
    </row>
    <row r="297" spans="1:14">
      <c r="A297" s="24">
        <f t="shared" si="62"/>
        <v>11.566406680617193</v>
      </c>
      <c r="B297" s="25">
        <f t="shared" si="69"/>
        <v>1.2999999999999943</v>
      </c>
      <c r="C297" s="17">
        <f t="shared" si="66"/>
        <v>11.854978226777453</v>
      </c>
      <c r="D297" s="17">
        <f t="shared" si="70"/>
        <v>11.565978497677191</v>
      </c>
      <c r="E297" s="25">
        <f t="shared" si="63"/>
        <v>8.563658800025363E-2</v>
      </c>
      <c r="F297" s="2">
        <f t="shared" si="71"/>
        <v>81.334925377507204</v>
      </c>
      <c r="G297" s="24">
        <f t="shared" si="72"/>
        <v>0.14480264979778865</v>
      </c>
      <c r="H297" s="2">
        <f t="shared" si="75"/>
        <v>12.146410314777425</v>
      </c>
      <c r="I297" s="24">
        <f t="shared" si="73"/>
        <v>6.3766581495965644</v>
      </c>
      <c r="J297" s="5">
        <f t="shared" si="67"/>
        <v>0.11110458151982314</v>
      </c>
      <c r="K297" s="16">
        <f t="shared" si="64"/>
        <v>-51.450951238124084</v>
      </c>
      <c r="L297" s="58" t="b">
        <f t="shared" si="74"/>
        <v>0</v>
      </c>
      <c r="M297" s="66">
        <f t="shared" si="65"/>
        <v>-1.5495472990641659</v>
      </c>
      <c r="N297" s="65">
        <f t="shared" si="68"/>
        <v>1.2999999999999943</v>
      </c>
    </row>
    <row r="298" spans="1:14">
      <c r="A298" s="24">
        <f t="shared" si="62"/>
        <v>11.566822898324094</v>
      </c>
      <c r="B298" s="25">
        <f t="shared" si="69"/>
        <v>1.3049999999999942</v>
      </c>
      <c r="C298" s="17">
        <f t="shared" si="66"/>
        <v>11.912809189723189</v>
      </c>
      <c r="D298" s="17">
        <f t="shared" si="70"/>
        <v>11.566406680617193</v>
      </c>
      <c r="E298" s="25">
        <f t="shared" si="63"/>
        <v>8.324354138015215E-2</v>
      </c>
      <c r="F298" s="2">
        <f t="shared" si="71"/>
        <v>81.337936469692778</v>
      </c>
      <c r="G298" s="24">
        <f t="shared" si="72"/>
        <v>0.14474179709907595</v>
      </c>
      <c r="H298" s="2">
        <f t="shared" si="75"/>
        <v>12.141936206049708</v>
      </c>
      <c r="I298" s="24">
        <f t="shared" si="73"/>
        <v>6.3768942192239138</v>
      </c>
      <c r="J298" s="5">
        <f t="shared" si="67"/>
        <v>0.10799985199366503</v>
      </c>
      <c r="K298" s="16">
        <f t="shared" si="64"/>
        <v>-51.465291369545653</v>
      </c>
      <c r="L298" s="58" t="b">
        <f t="shared" si="74"/>
        <v>0</v>
      </c>
      <c r="M298" s="66">
        <f t="shared" si="65"/>
        <v>-1.5496046647006594</v>
      </c>
      <c r="N298" s="65">
        <f t="shared" si="68"/>
        <v>1.3049999999999942</v>
      </c>
    </row>
    <row r="299" spans="1:14">
      <c r="A299" s="24">
        <f t="shared" si="62"/>
        <v>11.567227485156856</v>
      </c>
      <c r="B299" s="25">
        <f t="shared" si="69"/>
        <v>1.3099999999999941</v>
      </c>
      <c r="C299" s="17">
        <f t="shared" si="66"/>
        <v>11.970642263670543</v>
      </c>
      <c r="D299" s="17">
        <f t="shared" si="70"/>
        <v>11.566822898324094</v>
      </c>
      <c r="E299" s="25">
        <f t="shared" si="63"/>
        <v>8.0917366552335862E-2</v>
      </c>
      <c r="F299" s="2">
        <f t="shared" si="71"/>
        <v>81.34086341929229</v>
      </c>
      <c r="G299" s="24">
        <f t="shared" si="72"/>
        <v>0.14468264488082783</v>
      </c>
      <c r="H299" s="2">
        <f t="shared" si="75"/>
        <v>12.137587122746481</v>
      </c>
      <c r="I299" s="24">
        <f t="shared" si="73"/>
        <v>6.3771236920725149</v>
      </c>
      <c r="J299" s="5">
        <f t="shared" si="67"/>
        <v>0.10498188167488336</v>
      </c>
      <c r="K299" s="16">
        <f t="shared" si="64"/>
        <v>-51.479230777353273</v>
      </c>
      <c r="L299" s="58" t="b">
        <f t="shared" si="74"/>
        <v>0</v>
      </c>
      <c r="M299" s="66">
        <f t="shared" si="65"/>
        <v>-1.5496604272998784</v>
      </c>
      <c r="N299" s="65">
        <f t="shared" si="68"/>
        <v>1.3099999999999941</v>
      </c>
    </row>
    <row r="300" spans="1:14">
      <c r="A300" s="24">
        <f t="shared" si="62"/>
        <v>11.567620766131045</v>
      </c>
      <c r="B300" s="25">
        <f t="shared" si="69"/>
        <v>1.314999999999994</v>
      </c>
      <c r="C300" s="17">
        <f t="shared" si="66"/>
        <v>12.028477389629245</v>
      </c>
      <c r="D300" s="17">
        <f t="shared" si="70"/>
        <v>11.567227485156856</v>
      </c>
      <c r="E300" s="25">
        <f t="shared" si="63"/>
        <v>7.8656194837568139E-2</v>
      </c>
      <c r="F300" s="2">
        <f t="shared" si="71"/>
        <v>81.343708577603621</v>
      </c>
      <c r="G300" s="24">
        <f t="shared" si="72"/>
        <v>0.14462514562446541</v>
      </c>
      <c r="H300" s="2">
        <f t="shared" si="75"/>
        <v>12.133359571131344</v>
      </c>
      <c r="I300" s="24">
        <f t="shared" si="73"/>
        <v>6.3773467524841232</v>
      </c>
      <c r="J300" s="5">
        <f t="shared" si="67"/>
        <v>0.10204824614618846</v>
      </c>
      <c r="K300" s="16">
        <f t="shared" si="64"/>
        <v>-51.492780659450837</v>
      </c>
      <c r="L300" s="58" t="b">
        <f t="shared" si="74"/>
        <v>0</v>
      </c>
      <c r="M300" s="66">
        <f t="shared" si="65"/>
        <v>-1.5497146316574337</v>
      </c>
      <c r="N300" s="65">
        <f t="shared" si="68"/>
        <v>1.314999999999994</v>
      </c>
    </row>
    <row r="301" spans="1:14">
      <c r="A301" s="24">
        <f t="shared" si="62"/>
        <v>11.56800305717992</v>
      </c>
      <c r="B301" s="25">
        <f t="shared" si="69"/>
        <v>1.3199999999999938</v>
      </c>
      <c r="C301" s="17">
        <f t="shared" si="66"/>
        <v>12.086314510257465</v>
      </c>
      <c r="D301" s="17">
        <f t="shared" si="70"/>
        <v>11.567620766131045</v>
      </c>
      <c r="E301" s="25">
        <f t="shared" si="63"/>
        <v>7.6458209775308691E-2</v>
      </c>
      <c r="F301" s="2">
        <f t="shared" si="71"/>
        <v>81.346474230219556</v>
      </c>
      <c r="G301" s="24">
        <f t="shared" si="72"/>
        <v>0.14456925313927763</v>
      </c>
      <c r="H301" s="2">
        <f t="shared" si="75"/>
        <v>12.129250155097502</v>
      </c>
      <c r="I301" s="24">
        <f t="shared" si="73"/>
        <v>6.3775635796492134</v>
      </c>
      <c r="J301" s="5">
        <f t="shared" si="67"/>
        <v>9.9196588738648631E-2</v>
      </c>
      <c r="K301" s="16">
        <f t="shared" si="64"/>
        <v>-51.50595190082592</v>
      </c>
      <c r="L301" s="58" t="b">
        <f t="shared" si="74"/>
        <v>0</v>
      </c>
      <c r="M301" s="66">
        <f t="shared" si="65"/>
        <v>-1.5497673213171481</v>
      </c>
      <c r="N301" s="65">
        <f t="shared" si="68"/>
        <v>1.3199999999999938</v>
      </c>
    </row>
    <row r="302" spans="1:14">
      <c r="A302" s="24">
        <f t="shared" si="62"/>
        <v>11.568374665408244</v>
      </c>
      <c r="B302" s="25">
        <f t="shared" si="69"/>
        <v>1.3249999999999937</v>
      </c>
      <c r="C302" s="17">
        <f t="shared" si="66"/>
        <v>12.144153569815742</v>
      </c>
      <c r="D302" s="17">
        <f t="shared" si="70"/>
        <v>11.56800305717992</v>
      </c>
      <c r="E302" s="25">
        <f t="shared" si="63"/>
        <v>7.4321645664636421E-2</v>
      </c>
      <c r="F302" s="2">
        <f t="shared" si="71"/>
        <v>81.349162598863785</v>
      </c>
      <c r="G302" s="24">
        <f t="shared" si="72"/>
        <v>0.14451492252531634</v>
      </c>
      <c r="H302" s="2">
        <f t="shared" si="75"/>
        <v>12.125255573439684</v>
      </c>
      <c r="I302" s="24">
        <f t="shared" si="73"/>
        <v>6.3777743477509201</v>
      </c>
      <c r="J302" s="5">
        <f t="shared" si="67"/>
        <v>9.6424618638582829E-2</v>
      </c>
      <c r="K302" s="16">
        <f t="shared" si="64"/>
        <v>-51.518755082293488</v>
      </c>
      <c r="L302" s="58" t="b">
        <f t="shared" si="74"/>
        <v>0</v>
      </c>
      <c r="M302" s="66">
        <f t="shared" si="65"/>
        <v>-1.5498185386060577</v>
      </c>
      <c r="N302" s="65">
        <f t="shared" si="68"/>
        <v>1.3249999999999937</v>
      </c>
    </row>
    <row r="303" spans="1:14">
      <c r="A303" s="24">
        <f t="shared" si="62"/>
        <v>11.568735889338972</v>
      </c>
      <c r="B303" s="25">
        <f t="shared" si="69"/>
        <v>1.3299999999999936</v>
      </c>
      <c r="C303" s="17">
        <f t="shared" si="66"/>
        <v>12.201994514122212</v>
      </c>
      <c r="D303" s="17">
        <f t="shared" si="70"/>
        <v>11.568374665408244</v>
      </c>
      <c r="E303" s="25">
        <f t="shared" si="63"/>
        <v>7.2244786145688494E-2</v>
      </c>
      <c r="F303" s="2">
        <f t="shared" si="71"/>
        <v>81.351775843175673</v>
      </c>
      <c r="G303" s="24">
        <f t="shared" si="72"/>
        <v>0.14446211013732771</v>
      </c>
      <c r="H303" s="2">
        <f t="shared" si="75"/>
        <v>12.121372617202244</v>
      </c>
      <c r="I303" s="24">
        <f t="shared" si="73"/>
        <v>6.3779792261049719</v>
      </c>
      <c r="J303" s="5">
        <f t="shared" si="67"/>
        <v>9.3730109047326371E-2</v>
      </c>
      <c r="K303" s="16">
        <f t="shared" si="64"/>
        <v>-51.531200488996234</v>
      </c>
      <c r="L303" s="58" t="b">
        <f t="shared" si="74"/>
        <v>0</v>
      </c>
      <c r="M303" s="66">
        <f t="shared" si="65"/>
        <v>-1.5498683246683971</v>
      </c>
      <c r="N303" s="65">
        <f t="shared" si="68"/>
        <v>1.3299999999999936</v>
      </c>
    </row>
    <row r="304" spans="1:14">
      <c r="A304" s="24">
        <f t="shared" si="62"/>
        <v>11.569087019153077</v>
      </c>
      <c r="B304" s="25">
        <f t="shared" si="69"/>
        <v>1.3349999999999935</v>
      </c>
      <c r="C304" s="17">
        <f t="shared" si="66"/>
        <v>12.259837290509081</v>
      </c>
      <c r="D304" s="17">
        <f t="shared" si="70"/>
        <v>11.568735889338972</v>
      </c>
      <c r="E304" s="25">
        <f t="shared" si="63"/>
        <v>7.0225962820954446E-2</v>
      </c>
      <c r="F304" s="2">
        <f t="shared" si="71"/>
        <v>81.35431606244515</v>
      </c>
      <c r="G304" s="24">
        <f t="shared" si="72"/>
        <v>0.14441077354969012</v>
      </c>
      <c r="H304" s="2">
        <f t="shared" si="75"/>
        <v>12.117598167101271</v>
      </c>
      <c r="I304" s="24">
        <f t="shared" si="73"/>
        <v>6.3781783792956999</v>
      </c>
      <c r="J304" s="5">
        <f t="shared" si="67"/>
        <v>9.1110895392347263E-2</v>
      </c>
      <c r="K304" s="16">
        <f t="shared" si="64"/>
        <v>-51.543298118666407</v>
      </c>
      <c r="L304" s="58" t="b">
        <f t="shared" si="74"/>
        <v>0</v>
      </c>
      <c r="M304" s="66">
        <f t="shared" si="65"/>
        <v>-1.5499167194986612</v>
      </c>
      <c r="N304" s="65">
        <f t="shared" si="68"/>
        <v>1.3349999999999935</v>
      </c>
    </row>
    <row r="305" spans="1:14">
      <c r="A305" s="24">
        <f t="shared" si="62"/>
        <v>11.569428336922652</v>
      </c>
      <c r="B305" s="25">
        <f t="shared" si="69"/>
        <v>1.3399999999999934</v>
      </c>
      <c r="C305" s="17">
        <f t="shared" si="66"/>
        <v>12.31768184778031</v>
      </c>
      <c r="D305" s="17">
        <f t="shared" si="70"/>
        <v>11.569087019153077</v>
      </c>
      <c r="E305" s="25">
        <f t="shared" si="63"/>
        <v>6.8263553914938352E-2</v>
      </c>
      <c r="F305" s="2">
        <f t="shared" si="71"/>
        <v>81.356785297299226</v>
      </c>
      <c r="G305" s="24">
        <f t="shared" si="72"/>
        <v>0.14436087152233079</v>
      </c>
      <c r="H305" s="2">
        <f t="shared" si="75"/>
        <v>12.113929191018661</v>
      </c>
      <c r="I305" s="24">
        <f t="shared" si="73"/>
        <v>6.3783719673082588</v>
      </c>
      <c r="J305" s="5">
        <f t="shared" si="67"/>
        <v>8.8564873588299939E-2</v>
      </c>
      <c r="K305" s="16">
        <f t="shared" si="64"/>
        <v>-51.555057689657893</v>
      </c>
      <c r="L305" s="58" t="b">
        <f t="shared" si="74"/>
        <v>0</v>
      </c>
      <c r="M305" s="66">
        <f t="shared" si="65"/>
        <v>-1.5499637619737268</v>
      </c>
      <c r="N305" s="65">
        <f t="shared" si="68"/>
        <v>1.3399999999999934</v>
      </c>
    </row>
    <row r="306" spans="1:14">
      <c r="A306" s="24">
        <f t="shared" si="62"/>
        <v>11.569760116837509</v>
      </c>
      <c r="B306" s="25">
        <f t="shared" si="69"/>
        <v>1.3449999999999933</v>
      </c>
      <c r="C306" s="17">
        <f t="shared" si="66"/>
        <v>12.3755281361705</v>
      </c>
      <c r="D306" s="17">
        <f t="shared" si="70"/>
        <v>11.569428336922652</v>
      </c>
      <c r="E306" s="25">
        <f t="shared" si="63"/>
        <v>6.6355982971416427E-2</v>
      </c>
      <c r="F306" s="2">
        <f t="shared" si="71"/>
        <v>81.359185531341168</v>
      </c>
      <c r="G306" s="24">
        <f t="shared" si="72"/>
        <v>0.14431236396759903</v>
      </c>
      <c r="H306" s="2">
        <f t="shared" si="75"/>
        <v>12.110362741566513</v>
      </c>
      <c r="I306" s="24">
        <f t="shared" si="73"/>
        <v>6.378560145657147</v>
      </c>
      <c r="J306" s="5">
        <f t="shared" si="67"/>
        <v>8.6089998346883426E-2</v>
      </c>
      <c r="K306" s="16">
        <f t="shared" si="64"/>
        <v>-51.566488648752554</v>
      </c>
      <c r="L306" s="58" t="b">
        <f t="shared" si="74"/>
        <v>0</v>
      </c>
      <c r="M306" s="66">
        <f t="shared" si="65"/>
        <v>-1.5500094898840846</v>
      </c>
      <c r="N306" s="65">
        <f t="shared" si="68"/>
        <v>1.3449999999999933</v>
      </c>
    </row>
    <row r="307" spans="1:14">
      <c r="A307" s="24">
        <f t="shared" si="62"/>
        <v>11.570082625425444</v>
      </c>
      <c r="B307" s="25">
        <f t="shared" si="69"/>
        <v>1.3499999999999932</v>
      </c>
      <c r="C307" s="17">
        <f t="shared" si="66"/>
        <v>12.4333761073049</v>
      </c>
      <c r="D307" s="17">
        <f t="shared" si="70"/>
        <v>11.569760116837509</v>
      </c>
      <c r="E307" s="25">
        <f t="shared" si="63"/>
        <v>6.4501717586931309E-2</v>
      </c>
      <c r="F307" s="2">
        <f t="shared" si="71"/>
        <v>81.361518692743985</v>
      </c>
      <c r="G307" s="24">
        <f t="shared" si="72"/>
        <v>0.14426521191806241</v>
      </c>
      <c r="H307" s="2">
        <f t="shared" si="75"/>
        <v>12.106895953719395</v>
      </c>
      <c r="I307" s="24">
        <f t="shared" si="73"/>
        <v>6.3787430655111281</v>
      </c>
      <c r="J307" s="5">
        <f t="shared" si="67"/>
        <v>8.368428153379058E-2</v>
      </c>
      <c r="K307" s="16">
        <f t="shared" si="64"/>
        <v>-51.577600178749712</v>
      </c>
      <c r="L307" s="58" t="b">
        <f t="shared" si="74"/>
        <v>0</v>
      </c>
      <c r="M307" s="66">
        <f t="shared" si="65"/>
        <v>-1.5500539399642115</v>
      </c>
      <c r="N307" s="65">
        <f t="shared" si="68"/>
        <v>1.3499999999999932</v>
      </c>
    </row>
    <row r="308" spans="1:14">
      <c r="A308" s="24">
        <f t="shared" si="62"/>
        <v>11.570396121766343</v>
      </c>
      <c r="B308" s="25">
        <f t="shared" si="69"/>
        <v>1.3549999999999931</v>
      </c>
      <c r="C308" s="17">
        <f t="shared" si="66"/>
        <v>12.491225714160558</v>
      </c>
      <c r="D308" s="17">
        <f t="shared" si="70"/>
        <v>11.570082625425444</v>
      </c>
      <c r="E308" s="25">
        <f t="shared" si="63"/>
        <v>6.2699268179889509E-2</v>
      </c>
      <c r="F308" s="2">
        <f t="shared" si="71"/>
        <v>81.363786655799473</v>
      </c>
      <c r="G308" s="24">
        <f t="shared" si="72"/>
        <v>0.14421937749520131</v>
      </c>
      <c r="H308" s="2">
        <f t="shared" si="75"/>
        <v>12.103526042512648</v>
      </c>
      <c r="I308" s="24">
        <f t="shared" si="73"/>
        <v>6.3789208738146783</v>
      </c>
      <c r="J308" s="5">
        <f t="shared" si="67"/>
        <v>8.1345790571489468E-2</v>
      </c>
      <c r="K308" s="16">
        <f t="shared" si="64"/>
        <v>-51.588401205842324</v>
      </c>
      <c r="L308" s="58" t="b">
        <f t="shared" si="74"/>
        <v>0</v>
      </c>
      <c r="M308" s="66">
        <f t="shared" si="65"/>
        <v>-1.550097147922056</v>
      </c>
      <c r="N308" s="65">
        <f t="shared" si="68"/>
        <v>1.3549999999999931</v>
      </c>
    </row>
    <row r="309" spans="1:14">
      <c r="A309" s="24">
        <f t="shared" si="62"/>
        <v>11.570700857700313</v>
      </c>
      <c r="B309" s="25">
        <f t="shared" si="69"/>
        <v>1.359999999999993</v>
      </c>
      <c r="C309" s="17">
        <f t="shared" si="66"/>
        <v>12.549076911028537</v>
      </c>
      <c r="D309" s="17">
        <f t="shared" si="70"/>
        <v>11.570396121766343</v>
      </c>
      <c r="E309" s="25">
        <f t="shared" si="63"/>
        <v>6.0947186793823063E-2</v>
      </c>
      <c r="F309" s="2">
        <f t="shared" si="71"/>
        <v>81.365991242423789</v>
      </c>
      <c r="G309" s="24">
        <f t="shared" si="72"/>
        <v>0.14417482387898259</v>
      </c>
      <c r="H309" s="2">
        <f t="shared" si="75"/>
        <v>12.100250300805337</v>
      </c>
      <c r="I309" s="24">
        <f t="shared" si="73"/>
        <v>6.379093713406025</v>
      </c>
      <c r="J309" s="5">
        <f t="shared" si="67"/>
        <v>7.9072646886861012E-2</v>
      </c>
      <c r="K309" s="16">
        <f t="shared" si="64"/>
        <v>-51.598900406788225</v>
      </c>
      <c r="L309" s="58" t="b">
        <f t="shared" si="74"/>
        <v>0</v>
      </c>
      <c r="M309" s="66">
        <f t="shared" si="65"/>
        <v>-1.5501391484677427</v>
      </c>
      <c r="N309" s="65">
        <f t="shared" si="68"/>
        <v>1.359999999999993</v>
      </c>
    </row>
    <row r="310" spans="1:14">
      <c r="A310" s="24">
        <f t="shared" si="62"/>
        <v>11.570997078029984</v>
      </c>
      <c r="B310" s="25">
        <f t="shared" si="69"/>
        <v>1.3649999999999929</v>
      </c>
      <c r="C310" s="17">
        <f t="shared" si="66"/>
        <v>12.606929653477204</v>
      </c>
      <c r="D310" s="17">
        <f t="shared" si="70"/>
        <v>11.570700857700313</v>
      </c>
      <c r="E310" s="25">
        <f t="shared" si="63"/>
        <v>5.9244065934294911E-2</v>
      </c>
      <c r="F310" s="2">
        <f t="shared" si="71"/>
        <v>81.368134223621126</v>
      </c>
      <c r="G310" s="24">
        <f t="shared" si="72"/>
        <v>0.14413151527827833</v>
      </c>
      <c r="H310" s="2">
        <f t="shared" si="75"/>
        <v>12.097066097105333</v>
      </c>
      <c r="I310" s="24">
        <f t="shared" si="73"/>
        <v>6.3792617231318962</v>
      </c>
      <c r="J310" s="5">
        <f t="shared" si="67"/>
        <v>7.6863024401949989E-2</v>
      </c>
      <c r="K310" s="16">
        <f t="shared" si="64"/>
        <v>-51.60910621587994</v>
      </c>
      <c r="L310" s="58" t="b">
        <f t="shared" si="74"/>
        <v>0</v>
      </c>
      <c r="M310" s="66">
        <f t="shared" si="65"/>
        <v>-1.5501799753414485</v>
      </c>
      <c r="N310" s="65">
        <f t="shared" si="68"/>
        <v>1.3649999999999929</v>
      </c>
    </row>
    <row r="311" spans="1:14">
      <c r="A311" s="24">
        <f t="shared" si="62"/>
        <v>11.571285020717175</v>
      </c>
      <c r="B311" s="25">
        <f t="shared" si="69"/>
        <v>1.3699999999999928</v>
      </c>
      <c r="C311" s="17">
        <f t="shared" si="66"/>
        <v>12.66478389831653</v>
      </c>
      <c r="D311" s="17">
        <f t="shared" si="70"/>
        <v>11.570997078029984</v>
      </c>
      <c r="E311" s="25">
        <f t="shared" si="63"/>
        <v>5.7588537438168635E-2</v>
      </c>
      <c r="F311" s="2">
        <f t="shared" si="71"/>
        <v>81.37021732090632</v>
      </c>
      <c r="G311" s="24">
        <f t="shared" si="72"/>
        <v>0.14408941690211682</v>
      </c>
      <c r="H311" s="2">
        <f t="shared" si="75"/>
        <v>12.09397087345558</v>
      </c>
      <c r="I311" s="24">
        <f t="shared" si="73"/>
        <v>6.3794250379590549</v>
      </c>
      <c r="J311" s="5">
        <f t="shared" si="67"/>
        <v>7.4715148067179132E-2</v>
      </c>
      <c r="K311" s="16">
        <f t="shared" si="64"/>
        <v>-51.619026831720483</v>
      </c>
      <c r="L311" s="58" t="b">
        <f t="shared" si="74"/>
        <v>0</v>
      </c>
      <c r="M311" s="66">
        <f t="shared" si="65"/>
        <v>-1.5502196613405079</v>
      </c>
      <c r="N311" s="65">
        <f t="shared" si="68"/>
        <v>1.3699999999999928</v>
      </c>
    </row>
    <row r="312" spans="1:14">
      <c r="A312" s="24">
        <f t="shared" si="62"/>
        <v>11.571564917074047</v>
      </c>
      <c r="B312" s="25">
        <f t="shared" si="69"/>
        <v>1.3749999999999927</v>
      </c>
      <c r="C312" s="17">
        <f t="shared" si="66"/>
        <v>12.722639603563398</v>
      </c>
      <c r="D312" s="17">
        <f t="shared" si="70"/>
        <v>11.571285020717175</v>
      </c>
      <c r="E312" s="25">
        <f t="shared" si="63"/>
        <v>5.5979271374550901E-2</v>
      </c>
      <c r="F312" s="2">
        <f t="shared" si="71"/>
        <v>81.372242207687876</v>
      </c>
      <c r="G312" s="24">
        <f t="shared" si="72"/>
        <v>0.14404849493173155</v>
      </c>
      <c r="H312" s="2">
        <f t="shared" si="75"/>
        <v>12.090962143379031</v>
      </c>
      <c r="I312" s="24">
        <f t="shared" si="73"/>
        <v>6.3795837890827292</v>
      </c>
      <c r="J312" s="5">
        <f t="shared" si="67"/>
        <v>7.2627292435277518E-2</v>
      </c>
      <c r="K312" s="16">
        <f t="shared" si="64"/>
        <v>-51.62867022380928</v>
      </c>
      <c r="L312" s="58" t="b">
        <f t="shared" si="74"/>
        <v>0</v>
      </c>
      <c r="M312" s="66">
        <f t="shared" si="65"/>
        <v>-1.5502582383457568</v>
      </c>
      <c r="N312" s="65">
        <f t="shared" si="68"/>
        <v>1.3749999999999927</v>
      </c>
    </row>
    <row r="313" spans="1:14">
      <c r="A313" s="24">
        <f t="shared" si="62"/>
        <v>11.571836991948929</v>
      </c>
      <c r="B313" s="25">
        <f t="shared" si="69"/>
        <v>1.3799999999999926</v>
      </c>
      <c r="C313" s="17">
        <f t="shared" si="66"/>
        <v>12.780496728407876</v>
      </c>
      <c r="D313" s="17">
        <f t="shared" si="70"/>
        <v>11.571564917074047</v>
      </c>
      <c r="E313" s="25">
        <f t="shared" si="63"/>
        <v>5.441497497639404E-2</v>
      </c>
      <c r="F313" s="2">
        <f t="shared" si="71"/>
        <v>81.374210510612201</v>
      </c>
      <c r="G313" s="24">
        <f t="shared" si="72"/>
        <v>0.14400871649339511</v>
      </c>
      <c r="H313" s="2">
        <f t="shared" si="75"/>
        <v>12.088037489881303</v>
      </c>
      <c r="I313" s="24">
        <f t="shared" si="73"/>
        <v>6.379738104031996</v>
      </c>
      <c r="J313" s="5">
        <f t="shared" si="67"/>
        <v>7.059778027525504E-2</v>
      </c>
      <c r="K313" s="16">
        <f t="shared" si="64"/>
        <v>-51.638044138944608</v>
      </c>
      <c r="L313" s="58" t="b">
        <f t="shared" si="74"/>
        <v>0</v>
      </c>
      <c r="M313" s="66">
        <f t="shared" si="65"/>
        <v>-1.5502957373471506</v>
      </c>
      <c r="N313" s="65">
        <f t="shared" si="68"/>
        <v>1.3799999999999926</v>
      </c>
    </row>
    <row r="314" spans="1:14">
      <c r="A314" s="24">
        <f t="shared" si="62"/>
        <v>11.57210146390694</v>
      </c>
      <c r="B314" s="25">
        <f t="shared" si="69"/>
        <v>1.3849999999999925</v>
      </c>
      <c r="C314" s="17">
        <f t="shared" si="66"/>
        <v>12.838355233180433</v>
      </c>
      <c r="D314" s="17">
        <f t="shared" si="70"/>
        <v>11.571836991948929</v>
      </c>
      <c r="E314" s="25">
        <f t="shared" si="63"/>
        <v>5.2894391602038432E-2</v>
      </c>
      <c r="F314" s="2">
        <f t="shared" si="71"/>
        <v>81.376123810870368</v>
      </c>
      <c r="G314" s="24">
        <f t="shared" si="72"/>
        <v>0.14397004963201016</v>
      </c>
      <c r="H314" s="2">
        <f t="shared" si="75"/>
        <v>12.085194563509006</v>
      </c>
      <c r="I314" s="24">
        <f t="shared" si="73"/>
        <v>6.3798881067722366</v>
      </c>
      <c r="J314" s="5">
        <f t="shared" si="67"/>
        <v>6.8624981225002171E-2</v>
      </c>
      <c r="K314" s="16">
        <f t="shared" si="64"/>
        <v>-51.647156107446385</v>
      </c>
      <c r="L314" s="58" t="b">
        <f t="shared" si="74"/>
        <v>0</v>
      </c>
      <c r="M314" s="66">
        <f t="shared" si="65"/>
        <v>-1.5503321884686532</v>
      </c>
      <c r="N314" s="65">
        <f t="shared" si="68"/>
        <v>1.3849999999999925</v>
      </c>
    </row>
    <row r="315" spans="1:14">
      <c r="A315" s="24">
        <f t="shared" si="62"/>
        <v>11.572358545405567</v>
      </c>
      <c r="B315" s="25">
        <f t="shared" si="69"/>
        <v>1.3899999999999924</v>
      </c>
      <c r="C315" s="17">
        <f t="shared" si="66"/>
        <v>12.896215079320072</v>
      </c>
      <c r="D315" s="17">
        <f t="shared" si="70"/>
        <v>11.57210146390694</v>
      </c>
      <c r="E315" s="25">
        <f t="shared" si="63"/>
        <v>5.1416299725637854E-2</v>
      </c>
      <c r="F315" s="2">
        <f t="shared" si="71"/>
        <v>81.377983645468333</v>
      </c>
      <c r="G315" s="24">
        <f t="shared" si="72"/>
        <v>0.14393246328543868</v>
      </c>
      <c r="H315" s="2">
        <f t="shared" si="75"/>
        <v>12.082431080462309</v>
      </c>
      <c r="I315" s="24">
        <f t="shared" si="73"/>
        <v>6.3800339178047167</v>
      </c>
      <c r="J315" s="5">
        <f t="shared" si="67"/>
        <v>6.6707310481559715E-2</v>
      </c>
      <c r="K315" s="16">
        <f t="shared" si="64"/>
        <v>-51.656013449205936</v>
      </c>
      <c r="L315" s="58" t="b">
        <f t="shared" si="74"/>
        <v>0</v>
      </c>
      <c r="M315" s="66">
        <f t="shared" si="65"/>
        <v>-1.5503676209924375</v>
      </c>
      <c r="N315" s="65">
        <f t="shared" si="68"/>
        <v>1.3899999999999924</v>
      </c>
    </row>
    <row r="316" spans="1:14">
      <c r="A316" s="24">
        <f t="shared" si="62"/>
        <v>11.572608442965347</v>
      </c>
      <c r="B316" s="25">
        <f t="shared" si="69"/>
        <v>1.3949999999999922</v>
      </c>
      <c r="C316" s="17">
        <f t="shared" si="66"/>
        <v>12.954076229343354</v>
      </c>
      <c r="D316" s="17">
        <f t="shared" si="70"/>
        <v>11.572358545405567</v>
      </c>
      <c r="E316" s="25">
        <f t="shared" si="63"/>
        <v>4.9979511955959455E-2</v>
      </c>
      <c r="F316" s="2">
        <f t="shared" si="71"/>
        <v>81.379791508461579</v>
      </c>
      <c r="G316" s="24">
        <f t="shared" si="72"/>
        <v>0.14389592725955108</v>
      </c>
      <c r="H316" s="2">
        <f t="shared" si="75"/>
        <v>12.079744820760471</v>
      </c>
      <c r="I316" s="24">
        <f t="shared" si="73"/>
        <v>6.3801756542633878</v>
      </c>
      <c r="J316" s="5">
        <f t="shared" si="67"/>
        <v>6.484322752811067E-2</v>
      </c>
      <c r="K316" s="16">
        <f t="shared" si="64"/>
        <v>-51.664623279565681</v>
      </c>
      <c r="L316" s="58" t="b">
        <f t="shared" si="74"/>
        <v>0</v>
      </c>
      <c r="M316" s="66">
        <f t="shared" si="65"/>
        <v>-1.5504020633824123</v>
      </c>
      <c r="N316" s="65">
        <f t="shared" si="68"/>
        <v>1.3949999999999922</v>
      </c>
    </row>
    <row r="317" spans="1:14">
      <c r="A317" s="24">
        <f t="shared" si="62"/>
        <v>11.572851357335759</v>
      </c>
      <c r="B317" s="25">
        <f t="shared" si="69"/>
        <v>1.3999999999999921</v>
      </c>
      <c r="C317" s="17">
        <f t="shared" si="66"/>
        <v>13.011938646814281</v>
      </c>
      <c r="D317" s="17">
        <f t="shared" si="70"/>
        <v>11.572608442965347</v>
      </c>
      <c r="E317" s="25">
        <f t="shared" si="63"/>
        <v>4.8582874082424073E-2</v>
      </c>
      <c r="F317" s="2">
        <f t="shared" si="71"/>
        <v>81.38154885215549</v>
      </c>
      <c r="G317" s="24">
        <f t="shared" si="72"/>
        <v>0.14386041220396686</v>
      </c>
      <c r="H317" s="2">
        <f t="shared" si="75"/>
        <v>12.077133626458227</v>
      </c>
      <c r="I317" s="24">
        <f t="shared" si="73"/>
        <v>6.3803134300089903</v>
      </c>
      <c r="J317" s="5">
        <f t="shared" si="67"/>
        <v>6.3031234896262833E-2</v>
      </c>
      <c r="K317" s="16">
        <f t="shared" si="64"/>
        <v>-51.672992515035808</v>
      </c>
      <c r="L317" s="58" t="b">
        <f t="shared" si="74"/>
        <v>0</v>
      </c>
      <c r="M317" s="66">
        <f t="shared" si="65"/>
        <v>-1.5504355433070778</v>
      </c>
      <c r="N317" s="65">
        <f t="shared" si="68"/>
        <v>1.3999999999999921</v>
      </c>
    </row>
    <row r="318" spans="1:14">
      <c r="A318" s="24">
        <f t="shared" si="62"/>
        <v>11.573087483656499</v>
      </c>
      <c r="B318" s="25">
        <f t="shared" si="69"/>
        <v>1.404999999999992</v>
      </c>
      <c r="C318" s="17">
        <f t="shared" si="66"/>
        <v>13.069802296315034</v>
      </c>
      <c r="D318" s="17">
        <f t="shared" si="70"/>
        <v>11.572851357335759</v>
      </c>
      <c r="E318" s="25">
        <f t="shared" si="63"/>
        <v>4.7225264148012668E-2</v>
      </c>
      <c r="F318" s="2">
        <f t="shared" si="71"/>
        <v>81.383257088271833</v>
      </c>
      <c r="G318" s="24">
        <f t="shared" si="72"/>
        <v>0.14382588958847992</v>
      </c>
      <c r="H318" s="2">
        <f t="shared" si="75"/>
        <v>12.074595399912468</v>
      </c>
      <c r="I318" s="24">
        <f t="shared" si="73"/>
        <v>6.3804473557205119</v>
      </c>
      <c r="J318" s="5">
        <f t="shared" si="67"/>
        <v>6.1269876963255268E-2</v>
      </c>
      <c r="K318" s="16">
        <f t="shared" si="64"/>
        <v>-51.681127878849914</v>
      </c>
      <c r="L318" s="58" t="b">
        <f t="shared" si="74"/>
        <v>0</v>
      </c>
      <c r="M318" s="66">
        <f t="shared" si="65"/>
        <v>-1.550468087661768</v>
      </c>
      <c r="N318" s="65">
        <f t="shared" si="68"/>
        <v>1.404999999999992</v>
      </c>
    </row>
    <row r="319" spans="1:14">
      <c r="A319" s="24">
        <f t="shared" si="62"/>
        <v>11.573317011614238</v>
      </c>
      <c r="B319" s="25">
        <f t="shared" si="69"/>
        <v>1.4099999999999919</v>
      </c>
      <c r="C319" s="17">
        <f t="shared" si="66"/>
        <v>13.127667143417515</v>
      </c>
      <c r="D319" s="17">
        <f t="shared" si="70"/>
        <v>11.573087483656499</v>
      </c>
      <c r="E319" s="25">
        <f t="shared" si="63"/>
        <v>4.5905591547887196E-2</v>
      </c>
      <c r="F319" s="2">
        <f t="shared" si="71"/>
        <v>81.384917589082974</v>
      </c>
      <c r="G319" s="24">
        <f t="shared" si="72"/>
        <v>0.14379233168013819</v>
      </c>
      <c r="H319" s="2">
        <f t="shared" si="75"/>
        <v>12.072128102097057</v>
      </c>
      <c r="I319" s="24">
        <f t="shared" si="73"/>
        <v>6.3805775389841051</v>
      </c>
      <c r="J319" s="5">
        <f t="shared" si="67"/>
        <v>5.9557738782555027E-2</v>
      </c>
      <c r="K319" s="16">
        <f t="shared" si="64"/>
        <v>-51.689035906366072</v>
      </c>
      <c r="L319" s="58" t="b">
        <f t="shared" si="74"/>
        <v>0</v>
      </c>
      <c r="M319" s="66">
        <f t="shared" si="65"/>
        <v>-1.5504997225902457</v>
      </c>
      <c r="N319" s="65">
        <f t="shared" si="68"/>
        <v>1.4099999999999919</v>
      </c>
    </row>
    <row r="320" spans="1:14">
      <c r="A320" s="24">
        <f t="shared" si="62"/>
        <v>11.573540125595004</v>
      </c>
      <c r="B320" s="25">
        <f t="shared" si="69"/>
        <v>1.4149999999999918</v>
      </c>
      <c r="C320" s="17">
        <f t="shared" si="66"/>
        <v>13.185533154655692</v>
      </c>
      <c r="D320" s="17">
        <f t="shared" si="70"/>
        <v>11.573317011614238</v>
      </c>
      <c r="E320" s="25">
        <f t="shared" si="63"/>
        <v>4.4622796153276363E-2</v>
      </c>
      <c r="F320" s="2">
        <f t="shared" si="71"/>
        <v>81.386531688514211</v>
      </c>
      <c r="G320" s="24">
        <f t="shared" si="72"/>
        <v>0.14375971152096387</v>
      </c>
      <c r="H320" s="2">
        <f t="shared" si="75"/>
        <v>12.069729750964754</v>
      </c>
      <c r="I320" s="24">
        <f t="shared" si="73"/>
        <v>6.3807040843795138</v>
      </c>
      <c r="J320" s="5">
        <f t="shared" si="67"/>
        <v>5.7893444947130349E-2</v>
      </c>
      <c r="K320" s="16">
        <f t="shared" si="64"/>
        <v>-51.696722950317081</v>
      </c>
      <c r="L320" s="58" t="b">
        <f t="shared" si="74"/>
        <v>0</v>
      </c>
      <c r="M320" s="66">
        <f t="shared" si="65"/>
        <v>-1.5505304735057042</v>
      </c>
      <c r="N320" s="65">
        <f t="shared" si="68"/>
        <v>1.4149999999999918</v>
      </c>
    </row>
    <row r="321" spans="1:14">
      <c r="A321" s="24">
        <f t="shared" si="62"/>
        <v>11.573757004832304</v>
      </c>
      <c r="B321" s="25">
        <f t="shared" si="69"/>
        <v>1.4199999999999917</v>
      </c>
      <c r="C321" s="17">
        <f t="shared" si="66"/>
        <v>13.243400297498715</v>
      </c>
      <c r="D321" s="17">
        <f t="shared" si="70"/>
        <v>11.573540125595004</v>
      </c>
      <c r="E321" s="25">
        <f t="shared" si="63"/>
        <v>4.337584745987088E-2</v>
      </c>
      <c r="F321" s="2">
        <f t="shared" si="71"/>
        <v>81.388100683215342</v>
      </c>
      <c r="G321" s="24">
        <f t="shared" si="72"/>
        <v>0.1437280029063002</v>
      </c>
      <c r="H321" s="2">
        <f t="shared" si="75"/>
        <v>12.067398419855177</v>
      </c>
      <c r="I321" s="24">
        <f t="shared" si="73"/>
        <v>6.3808270935640827</v>
      </c>
      <c r="J321" s="5">
        <f t="shared" si="67"/>
        <v>5.627565848469808E-2</v>
      </c>
      <c r="K321" s="16">
        <f t="shared" si="64"/>
        <v>-51.704195185913811</v>
      </c>
      <c r="L321" s="58" t="b">
        <f t="shared" si="74"/>
        <v>0</v>
      </c>
      <c r="M321" s="66">
        <f t="shared" si="65"/>
        <v>-1.5505603651111866</v>
      </c>
      <c r="N321" s="65">
        <f t="shared" si="68"/>
        <v>1.4199999999999917</v>
      </c>
    </row>
    <row r="322" spans="1:14">
      <c r="A322" s="24">
        <f t="shared" si="62"/>
        <v>11.573967823551104</v>
      </c>
      <c r="B322" s="25">
        <f t="shared" si="69"/>
        <v>1.4249999999999916</v>
      </c>
      <c r="C322" s="17">
        <f t="shared" si="66"/>
        <v>13.301268540324783</v>
      </c>
      <c r="D322" s="17">
        <f t="shared" si="70"/>
        <v>11.573757004832304</v>
      </c>
      <c r="E322" s="25">
        <f t="shared" si="63"/>
        <v>4.2163743760009996E-2</v>
      </c>
      <c r="F322" s="2">
        <f t="shared" si="71"/>
        <v>81.389625833602338</v>
      </c>
      <c r="G322" s="24">
        <f t="shared" si="72"/>
        <v>0.14369718036375689</v>
      </c>
      <c r="H322" s="2">
        <f t="shared" si="75"/>
        <v>12.065132235946809</v>
      </c>
      <c r="I322" s="24">
        <f t="shared" si="73"/>
        <v>6.3809466653544229</v>
      </c>
      <c r="J322" s="5">
        <f t="shared" si="67"/>
        <v>5.4703079783509218E-2</v>
      </c>
      <c r="K322" s="16">
        <f t="shared" si="64"/>
        <v>-51.711458615805434</v>
      </c>
      <c r="L322" s="58" t="b">
        <f t="shared" si="74"/>
        <v>0</v>
      </c>
      <c r="M322" s="66">
        <f t="shared" si="65"/>
        <v>-1.5505894214194331</v>
      </c>
      <c r="N322" s="65">
        <f t="shared" si="68"/>
        <v>1.4249999999999916</v>
      </c>
    </row>
    <row r="323" spans="1:14">
      <c r="A323" s="24">
        <f t="shared" si="62"/>
        <v>11.574172751107794</v>
      </c>
      <c r="B323" s="25">
        <f t="shared" si="69"/>
        <v>1.4299999999999915</v>
      </c>
      <c r="C323" s="17">
        <f t="shared" si="66"/>
        <v>13.35913785239574</v>
      </c>
      <c r="D323" s="17">
        <f t="shared" si="70"/>
        <v>11.573967823551104</v>
      </c>
      <c r="E323" s="25">
        <f t="shared" si="63"/>
        <v>4.098551133795645E-2</v>
      </c>
      <c r="F323" s="2">
        <f t="shared" si="71"/>
        <v>81.391108364869822</v>
      </c>
      <c r="G323" s="24">
        <f t="shared" si="72"/>
        <v>0.1436672191327508</v>
      </c>
      <c r="H323" s="2">
        <f t="shared" si="75"/>
        <v>12.062929378752745</v>
      </c>
      <c r="I323" s="24">
        <f t="shared" si="73"/>
        <v>6.381062895805794</v>
      </c>
      <c r="J323" s="5">
        <f t="shared" si="67"/>
        <v>5.3174445548504208E-2</v>
      </c>
      <c r="K323" s="16">
        <f t="shared" si="64"/>
        <v>-51.718519074901963</v>
      </c>
      <c r="L323" s="58" t="b">
        <f t="shared" si="74"/>
        <v>0</v>
      </c>
      <c r="M323" s="66">
        <f t="shared" si="65"/>
        <v>-1.5506176657721582</v>
      </c>
      <c r="N323" s="65">
        <f t="shared" si="68"/>
        <v>1.4299999999999915</v>
      </c>
    </row>
    <row r="324" spans="1:14">
      <c r="A324" s="24">
        <f t="shared" si="62"/>
        <v>11.574371952126231</v>
      </c>
      <c r="B324" s="25">
        <f t="shared" si="69"/>
        <v>1.4349999999999914</v>
      </c>
      <c r="C324" s="17">
        <f t="shared" si="66"/>
        <v>13.417008203832388</v>
      </c>
      <c r="D324" s="17">
        <f t="shared" si="70"/>
        <v>11.574172751107794</v>
      </c>
      <c r="E324" s="25">
        <f t="shared" si="63"/>
        <v>3.9840203687680223E-2</v>
      </c>
      <c r="F324" s="2">
        <f t="shared" si="71"/>
        <v>81.392549467975314</v>
      </c>
      <c r="G324" s="24">
        <f t="shared" si="72"/>
        <v>0.14363809514461379</v>
      </c>
      <c r="H324" s="2">
        <f t="shared" si="75"/>
        <v>12.060788078658151</v>
      </c>
      <c r="I324" s="24">
        <f t="shared" si="73"/>
        <v>6.3811758782892642</v>
      </c>
      <c r="J324" s="5">
        <f t="shared" si="67"/>
        <v>5.1688527786411934E-2</v>
      </c>
      <c r="K324" s="16">
        <f t="shared" si="64"/>
        <v>-51.725382235061559</v>
      </c>
      <c r="L324" s="58" t="b">
        <f t="shared" si="74"/>
        <v>0</v>
      </c>
      <c r="M324" s="66">
        <f t="shared" si="65"/>
        <v>-1.5506451208588192</v>
      </c>
      <c r="N324" s="65">
        <f t="shared" si="68"/>
        <v>1.4349999999999914</v>
      </c>
    </row>
    <row r="325" spans="1:14">
      <c r="A325" s="24">
        <f t="shared" si="62"/>
        <v>11.574565586629994</v>
      </c>
      <c r="B325" s="25">
        <f t="shared" si="69"/>
        <v>1.4399999999999913</v>
      </c>
      <c r="C325" s="17">
        <f t="shared" si="66"/>
        <v>13.474879565590474</v>
      </c>
      <c r="D325" s="17">
        <f t="shared" si="70"/>
        <v>11.574371952126231</v>
      </c>
      <c r="E325" s="25">
        <f t="shared" si="63"/>
        <v>3.8726900752499391E-2</v>
      </c>
      <c r="F325" s="2">
        <f t="shared" si="71"/>
        <v>81.393950300596003</v>
      </c>
      <c r="G325" s="24">
        <f t="shared" si="72"/>
        <v>0.14360978500325636</v>
      </c>
      <c r="H325" s="2">
        <f t="shared" si="75"/>
        <v>12.058706615498593</v>
      </c>
      <c r="I325" s="24">
        <f t="shared" si="73"/>
        <v>6.3812857035667268</v>
      </c>
      <c r="J325" s="5">
        <f t="shared" si="67"/>
        <v>5.0244132819196145E-2</v>
      </c>
      <c r="K325" s="16">
        <f t="shared" si="64"/>
        <v>-51.732053609646684</v>
      </c>
      <c r="L325" s="58" t="b">
        <f t="shared" si="74"/>
        <v>0</v>
      </c>
      <c r="M325" s="66">
        <f t="shared" si="65"/>
        <v>-1.5506718087348297</v>
      </c>
      <c r="N325" s="65">
        <f t="shared" si="68"/>
        <v>1.4399999999999913</v>
      </c>
    </row>
    <row r="326" spans="1:14">
      <c r="A326" s="24">
        <f t="shared" si="62"/>
        <v>11.574753810170924</v>
      </c>
      <c r="B326" s="25">
        <f t="shared" si="69"/>
        <v>1.4449999999999912</v>
      </c>
      <c r="C326" s="17">
        <f t="shared" si="66"/>
        <v>13.532751909437364</v>
      </c>
      <c r="D326" s="17">
        <f t="shared" si="70"/>
        <v>11.574565586629994</v>
      </c>
      <c r="E326" s="25">
        <f t="shared" si="63"/>
        <v>3.7644708186024896E-2</v>
      </c>
      <c r="F326" s="2">
        <f t="shared" si="71"/>
        <v>81.395311988058708</v>
      </c>
      <c r="G326" s="24">
        <f t="shared" si="72"/>
        <v>0.14358226596637463</v>
      </c>
      <c r="H326" s="2">
        <f t="shared" si="75"/>
        <v>12.056683317178297</v>
      </c>
      <c r="I326" s="24">
        <f t="shared" si="73"/>
        <v>6.3813924598638021</v>
      </c>
      <c r="J326" s="5">
        <f t="shared" si="67"/>
        <v>4.8840100325230659E-2</v>
      </c>
      <c r="K326" s="16">
        <f t="shared" si="64"/>
        <v>-51.738538557953262</v>
      </c>
      <c r="L326" s="58" t="b">
        <f t="shared" si="74"/>
        <v>0</v>
      </c>
      <c r="M326" s="66">
        <f t="shared" si="65"/>
        <v>-1.5506977508392836</v>
      </c>
      <c r="N326" s="65">
        <f t="shared" si="68"/>
        <v>1.4449999999999912</v>
      </c>
    </row>
    <row r="327" spans="1:14">
      <c r="A327" s="24">
        <f t="shared" si="62"/>
        <v>11.574936773954091</v>
      </c>
      <c r="B327" s="25">
        <f t="shared" si="69"/>
        <v>1.4499999999999911</v>
      </c>
      <c r="C327" s="17">
        <f t="shared" si="66"/>
        <v>13.590625207929365</v>
      </c>
      <c r="D327" s="17">
        <f t="shared" si="70"/>
        <v>11.574753810170924</v>
      </c>
      <c r="E327" s="25">
        <f t="shared" si="63"/>
        <v>3.6592756633626392E-2</v>
      </c>
      <c r="F327" s="2">
        <f t="shared" si="71"/>
        <v>81.396635624243814</v>
      </c>
      <c r="G327" s="24">
        <f t="shared" si="72"/>
        <v>0.1435555159271818</v>
      </c>
      <c r="H327" s="2">
        <f t="shared" si="75"/>
        <v>12.054716558326984</v>
      </c>
      <c r="I327" s="24">
        <f t="shared" si="73"/>
        <v>6.381496232940715</v>
      </c>
      <c r="J327" s="5">
        <f t="shared" si="67"/>
        <v>4.7475302407228852E-2</v>
      </c>
      <c r="K327" s="16">
        <f t="shared" si="64"/>
        <v>-51.744842289516079</v>
      </c>
      <c r="L327" s="58" t="b">
        <f t="shared" si="74"/>
        <v>0</v>
      </c>
      <c r="M327" s="66">
        <f t="shared" si="65"/>
        <v>-1.5507229680121792</v>
      </c>
      <c r="N327" s="65">
        <f t="shared" si="68"/>
        <v>1.4499999999999911</v>
      </c>
    </row>
    <row r="328" spans="1:14">
      <c r="A328" s="24">
        <f t="shared" si="62"/>
        <v>11.575114624959262</v>
      </c>
      <c r="B328" s="25">
        <f t="shared" si="69"/>
        <v>1.454999999999991</v>
      </c>
      <c r="C328" s="17">
        <f t="shared" si="66"/>
        <v>13.648499434389677</v>
      </c>
      <c r="D328" s="17">
        <f t="shared" si="70"/>
        <v>11.574936773954091</v>
      </c>
      <c r="E328" s="25">
        <f t="shared" si="63"/>
        <v>3.5570201034111563E-2</v>
      </c>
      <c r="F328" s="2">
        <f t="shared" si="71"/>
        <v>81.397922272464172</v>
      </c>
      <c r="G328" s="24">
        <f t="shared" si="72"/>
        <v>0.14352951339664577</v>
      </c>
      <c r="H328" s="2">
        <f t="shared" si="75"/>
        <v>12.052804758993922</v>
      </c>
      <c r="I328" s="24">
        <f t="shared" si="73"/>
        <v>6.3815971061611911</v>
      </c>
      <c r="J328" s="5">
        <f t="shared" si="67"/>
        <v>4.6148642686002883E-2</v>
      </c>
      <c r="K328" s="16">
        <f t="shared" si="64"/>
        <v>-51.75096986829351</v>
      </c>
      <c r="L328" s="58" t="b">
        <f t="shared" si="74"/>
        <v>0</v>
      </c>
      <c r="M328" s="66">
        <f t="shared" si="65"/>
        <v>-1.5507474805111503</v>
      </c>
      <c r="N328" s="65">
        <f t="shared" si="68"/>
        <v>1.454999999999991</v>
      </c>
    </row>
    <row r="329" spans="1:14">
      <c r="A329" s="24">
        <f t="shared" si="62"/>
        <v>11.575287506058967</v>
      </c>
      <c r="B329" s="25">
        <f t="shared" si="69"/>
        <v>1.4599999999999909</v>
      </c>
      <c r="C329" s="17">
        <f t="shared" si="66"/>
        <v>13.70637456288696</v>
      </c>
      <c r="D329" s="17">
        <f t="shared" si="70"/>
        <v>11.575114624959262</v>
      </c>
      <c r="E329" s="25">
        <f t="shared" si="63"/>
        <v>3.4576219940883071E-2</v>
      </c>
      <c r="F329" s="2">
        <f t="shared" si="71"/>
        <v>81.399172966319156</v>
      </c>
      <c r="G329" s="24">
        <f t="shared" si="72"/>
        <v>0.14350423748622881</v>
      </c>
      <c r="H329" s="2">
        <f t="shared" si="75"/>
        <v>12.050946383378873</v>
      </c>
      <c r="I329" s="24">
        <f t="shared" si="73"/>
        <v>6.3816951605594214</v>
      </c>
      <c r="J329" s="5">
        <f t="shared" si="67"/>
        <v>4.4859055419831692E-2</v>
      </c>
      <c r="K329" s="16">
        <f t="shared" si="64"/>
        <v>-51.756926216735579</v>
      </c>
      <c r="L329" s="58" t="b">
        <f t="shared" si="74"/>
        <v>0</v>
      </c>
      <c r="M329" s="66">
        <f t="shared" si="65"/>
        <v>-1.5507713080277554</v>
      </c>
      <c r="N329" s="65">
        <f t="shared" si="68"/>
        <v>1.4599999999999909</v>
      </c>
    </row>
    <row r="330" spans="1:14">
      <c r="A330" s="24">
        <f t="shared" si="62"/>
        <v>11.575455556133276</v>
      </c>
      <c r="B330" s="25">
        <f t="shared" si="69"/>
        <v>1.4649999999999908</v>
      </c>
      <c r="C330" s="17">
        <f t="shared" si="66"/>
        <v>13.764250568214505</v>
      </c>
      <c r="D330" s="17">
        <f t="shared" si="70"/>
        <v>11.575287506058967</v>
      </c>
      <c r="E330" s="25">
        <f t="shared" si="63"/>
        <v>3.3610014861975172E-2</v>
      </c>
      <c r="F330" s="2">
        <f t="shared" si="71"/>
        <v>81.400388710525021</v>
      </c>
      <c r="G330" s="24">
        <f t="shared" si="72"/>
        <v>0.14347966789110805</v>
      </c>
      <c r="H330" s="2">
        <f t="shared" si="75"/>
        <v>12.049139938598417</v>
      </c>
      <c r="I330" s="24">
        <f t="shared" si="73"/>
        <v>6.381790474905161</v>
      </c>
      <c r="J330" s="5">
        <f t="shared" si="67"/>
        <v>4.3605504648364331E-2</v>
      </c>
      <c r="K330" s="16">
        <f t="shared" si="64"/>
        <v>-51.762716119738471</v>
      </c>
      <c r="L330" s="58" t="b">
        <f t="shared" si="74"/>
        <v>0</v>
      </c>
      <c r="M330" s="66">
        <f t="shared" si="65"/>
        <v>-1.5507944697032805</v>
      </c>
      <c r="N330" s="65">
        <f t="shared" si="68"/>
        <v>1.4649999999999908</v>
      </c>
    </row>
    <row r="331" spans="1:14">
      <c r="A331" s="24">
        <f t="shared" si="62"/>
        <v>11.575618910181369</v>
      </c>
      <c r="B331" s="25">
        <f t="shared" si="69"/>
        <v>1.4699999999999906</v>
      </c>
      <c r="C331" s="17">
        <f t="shared" si="66"/>
        <v>13.822127425869986</v>
      </c>
      <c r="D331" s="17">
        <f t="shared" si="70"/>
        <v>11.575455556133276</v>
      </c>
      <c r="E331" s="25">
        <f t="shared" si="63"/>
        <v>3.2670809618691524E-2</v>
      </c>
      <c r="F331" s="2">
        <f t="shared" si="71"/>
        <v>81.401570481722004</v>
      </c>
      <c r="G331" s="24">
        <f t="shared" si="72"/>
        <v>0.14345578487386201</v>
      </c>
      <c r="H331" s="2">
        <f t="shared" si="75"/>
        <v>12.047383973486513</v>
      </c>
      <c r="I331" s="24">
        <f t="shared" si="73"/>
        <v>6.381883125767005</v>
      </c>
      <c r="J331" s="5">
        <f t="shared" si="67"/>
        <v>4.2386983360301049E-2</v>
      </c>
      <c r="K331" s="16">
        <f t="shared" si="64"/>
        <v>-51.768344228487933</v>
      </c>
      <c r="L331" s="58" t="b">
        <f t="shared" si="74"/>
        <v>0</v>
      </c>
      <c r="M331" s="66">
        <f t="shared" si="65"/>
        <v>-1.5508169841441326</v>
      </c>
      <c r="N331" s="65">
        <f t="shared" si="68"/>
        <v>1.4699999999999906</v>
      </c>
    </row>
    <row r="332" spans="1:14">
      <c r="A332" s="24">
        <f t="shared" si="62"/>
        <v>11.575777699429979</v>
      </c>
      <c r="B332" s="25">
        <f t="shared" si="69"/>
        <v>1.4749999999999905</v>
      </c>
      <c r="C332" s="17">
        <f t="shared" si="66"/>
        <v>13.880005112035773</v>
      </c>
      <c r="D332" s="17">
        <f t="shared" si="70"/>
        <v>11.575618910181369</v>
      </c>
      <c r="E332" s="25">
        <f t="shared" si="63"/>
        <v>3.1757849721997286E-2</v>
      </c>
      <c r="F332" s="2">
        <f t="shared" si="71"/>
        <v>81.402719229258977</v>
      </c>
      <c r="G332" s="24">
        <f t="shared" si="72"/>
        <v>0.14343256924861505</v>
      </c>
      <c r="H332" s="2">
        <f t="shared" si="75"/>
        <v>12.045677077428751</v>
      </c>
      <c r="I332" s="24">
        <f t="shared" si="73"/>
        <v>6.3819731875739034</v>
      </c>
      <c r="J332" s="5">
        <f t="shared" si="67"/>
        <v>4.1202512684435824E-2</v>
      </c>
      <c r="K332" s="16">
        <f t="shared" si="64"/>
        <v>-51.773815064196334</v>
      </c>
      <c r="L332" s="58" t="b">
        <f t="shared" si="74"/>
        <v>0</v>
      </c>
      <c r="M332" s="66">
        <f t="shared" si="65"/>
        <v>-1.5508388694367632</v>
      </c>
      <c r="N332" s="65">
        <f t="shared" si="68"/>
        <v>1.4749999999999905</v>
      </c>
    </row>
    <row r="333" spans="1:14">
      <c r="A333" s="24">
        <f t="shared" si="62"/>
        <v>11.575932051438812</v>
      </c>
      <c r="B333" s="25">
        <f t="shared" si="69"/>
        <v>1.4799999999999904</v>
      </c>
      <c r="C333" s="17">
        <f t="shared" si="66"/>
        <v>13.937883603559802</v>
      </c>
      <c r="D333" s="17">
        <f t="shared" si="70"/>
        <v>11.575777699429979</v>
      </c>
      <c r="E333" s="25">
        <f t="shared" si="63"/>
        <v>3.0870401766480954E-2</v>
      </c>
      <c r="F333" s="2">
        <f t="shared" si="71"/>
        <v>81.40383587595592</v>
      </c>
      <c r="G333" s="24">
        <f t="shared" si="72"/>
        <v>0.14341000236562723</v>
      </c>
      <c r="H333" s="2">
        <f t="shared" si="75"/>
        <v>12.044017879229344</v>
      </c>
      <c r="I333" s="24">
        <f t="shared" si="73"/>
        <v>6.3820607326749439</v>
      </c>
      <c r="J333" s="5">
        <f t="shared" si="67"/>
        <v>4.0051141103424427E-2</v>
      </c>
      <c r="K333" s="16">
        <f t="shared" si="64"/>
        <v>-51.779133021734204</v>
      </c>
      <c r="L333" s="58" t="b">
        <f t="shared" si="74"/>
        <v>0</v>
      </c>
      <c r="M333" s="66">
        <f t="shared" si="65"/>
        <v>-1.5508601431622306</v>
      </c>
      <c r="N333" s="65">
        <f t="shared" si="68"/>
        <v>1.4799999999999904</v>
      </c>
    </row>
    <row r="334" spans="1:14">
      <c r="A334" s="24">
        <f t="shared" si="62"/>
        <v>11.576082090203018</v>
      </c>
      <c r="B334" s="25">
        <f t="shared" si="69"/>
        <v>1.4849999999999903</v>
      </c>
      <c r="C334" s="17">
        <f t="shared" si="66"/>
        <v>13.995762877936974</v>
      </c>
      <c r="D334" s="17">
        <f t="shared" si="70"/>
        <v>11.575932051438812</v>
      </c>
      <c r="E334" s="25">
        <f t="shared" si="63"/>
        <v>3.0007752841129619E-2</v>
      </c>
      <c r="F334" s="2">
        <f t="shared" si="71"/>
        <v>81.40492131884541</v>
      </c>
      <c r="G334" s="24">
        <f t="shared" si="72"/>
        <v>0.14338806609630916</v>
      </c>
      <c r="H334" s="2">
        <f t="shared" si="75"/>
        <v>12.042405046009359</v>
      </c>
      <c r="I334" s="24">
        <f t="shared" si="73"/>
        <v>6.3821458313974802</v>
      </c>
      <c r="J334" s="5">
        <f t="shared" si="67"/>
        <v>3.8931943689237282E-2</v>
      </c>
      <c r="K334" s="16">
        <f t="shared" si="64"/>
        <v>-51.784302373161047</v>
      </c>
      <c r="L334" s="58" t="b">
        <f t="shared" si="74"/>
        <v>0</v>
      </c>
      <c r="M334" s="66">
        <f t="shared" si="65"/>
        <v>-1.5508808224102886</v>
      </c>
      <c r="N334" s="65">
        <f t="shared" si="68"/>
        <v>1.4849999999999903</v>
      </c>
    </row>
    <row r="335" spans="1:14">
      <c r="A335" s="24">
        <f t="shared" si="62"/>
        <v>11.576227936252801</v>
      </c>
      <c r="B335" s="25">
        <f t="shared" si="69"/>
        <v>1.4899999999999902</v>
      </c>
      <c r="C335" s="17">
        <f t="shared" si="66"/>
        <v>14.053642913291078</v>
      </c>
      <c r="D335" s="17">
        <f t="shared" si="70"/>
        <v>11.576082090203018</v>
      </c>
      <c r="E335" s="25">
        <f t="shared" si="63"/>
        <v>2.9169209956718956E-2</v>
      </c>
      <c r="F335" s="2">
        <f t="shared" si="71"/>
        <v>81.405976429893116</v>
      </c>
      <c r="G335" s="24">
        <f t="shared" si="72"/>
        <v>0.14336674281866194</v>
      </c>
      <c r="H335" s="2">
        <f t="shared" si="75"/>
        <v>12.040837282136216</v>
      </c>
      <c r="I335" s="24">
        <f t="shared" si="73"/>
        <v>6.3822285521036202</v>
      </c>
      <c r="J335" s="5">
        <f t="shared" si="67"/>
        <v>3.7844021360297068E-2</v>
      </c>
      <c r="K335" s="16">
        <f t="shared" si="64"/>
        <v>-51.789327271156822</v>
      </c>
      <c r="L335" s="58" t="b">
        <f t="shared" si="74"/>
        <v>0</v>
      </c>
      <c r="M335" s="66">
        <f t="shared" si="65"/>
        <v>-1.5509009237931402</v>
      </c>
      <c r="N335" s="65">
        <f t="shared" si="68"/>
        <v>1.4899999999999902</v>
      </c>
    </row>
    <row r="336" spans="1:14">
      <c r="A336" s="24">
        <f t="shared" si="62"/>
        <v>11.576369706750246</v>
      </c>
      <c r="B336" s="25">
        <f t="shared" si="69"/>
        <v>1.4949999999999901</v>
      </c>
      <c r="C336" s="17">
        <f t="shared" si="66"/>
        <v>14.111523688357218</v>
      </c>
      <c r="D336" s="17">
        <f t="shared" si="70"/>
        <v>11.576227936252801</v>
      </c>
      <c r="E336" s="25">
        <f t="shared" si="63"/>
        <v>2.8354099488998179E-2</v>
      </c>
      <c r="F336" s="2">
        <f t="shared" si="71"/>
        <v>81.407002056698332</v>
      </c>
      <c r="G336" s="24">
        <f t="shared" si="72"/>
        <v>0.14334601540311864</v>
      </c>
      <c r="H336" s="2">
        <f t="shared" si="75"/>
        <v>12.039313328182702</v>
      </c>
      <c r="I336" s="24">
        <f t="shared" si="73"/>
        <v>6.3823089612451485</v>
      </c>
      <c r="J336" s="5">
        <f t="shared" si="67"/>
        <v>3.6786500159108677E-2</v>
      </c>
      <c r="K336" s="16">
        <f t="shared" si="64"/>
        <v>-51.79421175235823</v>
      </c>
      <c r="L336" s="58" t="b">
        <f t="shared" si="74"/>
        <v>0</v>
      </c>
      <c r="M336" s="66">
        <f t="shared" si="65"/>
        <v>-1.5509204634587697</v>
      </c>
      <c r="N336" s="65">
        <f t="shared" si="68"/>
        <v>1.4949999999999901</v>
      </c>
    </row>
    <row r="337" spans="1:14">
      <c r="A337" s="24">
        <f t="shared" si="62"/>
        <v>11.576507515583433</v>
      </c>
      <c r="B337" s="25">
        <f t="shared" si="69"/>
        <v>1.49999999999999</v>
      </c>
      <c r="C337" s="17">
        <f t="shared" si="66"/>
        <v>14.169405182464725</v>
      </c>
      <c r="D337" s="17">
        <f t="shared" si="70"/>
        <v>11.576369706750246</v>
      </c>
      <c r="E337" s="25">
        <f t="shared" si="63"/>
        <v>2.7561766637673374E-2</v>
      </c>
      <c r="F337" s="2">
        <f t="shared" si="71"/>
        <v>81.407999023174852</v>
      </c>
      <c r="G337" s="24">
        <f t="shared" si="72"/>
        <v>0.14332586719878496</v>
      </c>
      <c r="H337" s="2">
        <f t="shared" si="75"/>
        <v>12.037831959915327</v>
      </c>
      <c r="I337" s="24">
        <f t="shared" si="73"/>
        <v>6.3823871234169083</v>
      </c>
      <c r="J337" s="5">
        <f t="shared" si="67"/>
        <v>3.5758530550247122E-2</v>
      </c>
      <c r="K337" s="16">
        <f t="shared" si="64"/>
        <v>-51.798959740601425</v>
      </c>
      <c r="L337" s="58" t="b">
        <f t="shared" si="74"/>
        <v>0</v>
      </c>
      <c r="M337" s="66">
        <f t="shared" si="65"/>
        <v>-1.5509394571039206</v>
      </c>
      <c r="N337" s="65">
        <f t="shared" si="68"/>
        <v>1.49999999999999</v>
      </c>
    </row>
    <row r="338" spans="1:14">
      <c r="A338" s="24">
        <f t="shared" si="62"/>
        <v>11.576641473457935</v>
      </c>
      <c r="B338" s="25">
        <f t="shared" si="69"/>
        <v>1.5049999999999899</v>
      </c>
      <c r="C338" s="17">
        <f t="shared" si="66"/>
        <v>14.227287375520559</v>
      </c>
      <c r="D338" s="17">
        <f t="shared" si="70"/>
        <v>11.576507515583433</v>
      </c>
      <c r="E338" s="25">
        <f t="shared" si="63"/>
        <v>2.6791574900285269E-2</v>
      </c>
      <c r="F338" s="2">
        <f t="shared" si="71"/>
        <v>81.40896813021287</v>
      </c>
      <c r="G338" s="24">
        <f t="shared" si="72"/>
        <v>0.14330628202006232</v>
      </c>
      <c r="H338" s="2">
        <f t="shared" si="75"/>
        <v>12.036391987310814</v>
      </c>
      <c r="I338" s="24">
        <f t="shared" si="73"/>
        <v>6.382463101408689</v>
      </c>
      <c r="J338" s="5">
        <f t="shared" si="67"/>
        <v>3.4759286737867712E-2</v>
      </c>
      <c r="K338" s="16">
        <f t="shared" si="64"/>
        <v>-51.803575050073938</v>
      </c>
      <c r="L338" s="58" t="b">
        <f t="shared" si="74"/>
        <v>0</v>
      </c>
      <c r="M338" s="66">
        <f t="shared" si="65"/>
        <v>-1.5509579199867005</v>
      </c>
      <c r="N338" s="65">
        <f t="shared" si="68"/>
        <v>1.5049999999999899</v>
      </c>
    </row>
    <row r="339" spans="1:14">
      <c r="A339" s="24">
        <f t="shared" si="62"/>
        <v>11.576771687985739</v>
      </c>
      <c r="B339" s="25">
        <f t="shared" si="69"/>
        <v>1.5099999999999898</v>
      </c>
      <c r="C339" s="17">
        <f t="shared" si="66"/>
        <v>14.285170247993163</v>
      </c>
      <c r="D339" s="17">
        <f t="shared" si="70"/>
        <v>11.576641473457935</v>
      </c>
      <c r="E339" s="25">
        <f t="shared" si="63"/>
        <v>2.6042905560939054E-2</v>
      </c>
      <c r="F339" s="2">
        <f t="shared" si="71"/>
        <v>81.40991015632234</v>
      </c>
      <c r="G339" s="24">
        <f t="shared" si="72"/>
        <v>0.14328724413364571</v>
      </c>
      <c r="H339" s="2">
        <f t="shared" si="75"/>
        <v>12.034992253600137</v>
      </c>
      <c r="I339" s="24">
        <f t="shared" si="73"/>
        <v>6.3825369562556711</v>
      </c>
      <c r="J339" s="5">
        <f t="shared" si="67"/>
        <v>3.3787966002326579E-2</v>
      </c>
      <c r="K339" s="16">
        <f t="shared" si="64"/>
        <v>-51.808061388378967</v>
      </c>
      <c r="L339" s="58" t="b">
        <f t="shared" si="74"/>
        <v>0</v>
      </c>
      <c r="M339" s="66">
        <f t="shared" si="65"/>
        <v>-1.5509758669388471</v>
      </c>
      <c r="N339" s="65">
        <f t="shared" si="68"/>
        <v>1.5099999999999898</v>
      </c>
    </row>
    <row r="340" spans="1:14">
      <c r="A340" s="24">
        <f t="shared" si="62"/>
        <v>11.576898263771705</v>
      </c>
      <c r="B340" s="25">
        <f t="shared" si="69"/>
        <v>1.5149999999999897</v>
      </c>
      <c r="C340" s="17">
        <f t="shared" si="66"/>
        <v>14.343053780896772</v>
      </c>
      <c r="D340" s="17">
        <f t="shared" si="70"/>
        <v>11.576771687985739</v>
      </c>
      <c r="E340" s="25">
        <f t="shared" si="63"/>
        <v>2.531515719326723E-2</v>
      </c>
      <c r="F340" s="2">
        <f t="shared" si="71"/>
        <v>81.410825858258335</v>
      </c>
      <c r="G340" s="24">
        <f t="shared" si="72"/>
        <v>0.14326873824588549</v>
      </c>
      <c r="H340" s="2">
        <f t="shared" si="75"/>
        <v>12.033631634339304</v>
      </c>
      <c r="I340" s="24">
        <f t="shared" si="73"/>
        <v>6.3826087472874535</v>
      </c>
      <c r="J340" s="5">
        <f t="shared" si="67"/>
        <v>3.2843788055376147E-2</v>
      </c>
      <c r="K340" s="16">
        <f t="shared" si="64"/>
        <v>-51.81242235951364</v>
      </c>
      <c r="L340" s="58" t="b">
        <f t="shared" si="74"/>
        <v>0</v>
      </c>
      <c r="M340" s="66">
        <f t="shared" si="65"/>
        <v>-1.5509933123776296</v>
      </c>
      <c r="N340" s="65">
        <f t="shared" si="68"/>
        <v>1.5149999999999897</v>
      </c>
    </row>
    <row r="341" spans="1:14">
      <c r="A341" s="24">
        <f t="shared" si="62"/>
        <v>11.577021302497592</v>
      </c>
      <c r="B341" s="25">
        <f t="shared" si="69"/>
        <v>1.5199999999999896</v>
      </c>
      <c r="C341" s="17">
        <f t="shared" si="66"/>
        <v>14.400937955776167</v>
      </c>
      <c r="D341" s="17">
        <f t="shared" si="70"/>
        <v>11.576898263771705</v>
      </c>
      <c r="E341" s="25">
        <f t="shared" si="63"/>
        <v>2.460774517728722E-2</v>
      </c>
      <c r="F341" s="2">
        <f t="shared" si="71"/>
        <v>81.41171597162905</v>
      </c>
      <c r="G341" s="24">
        <f t="shared" si="72"/>
        <v>0.14325074949050037</v>
      </c>
      <c r="H341" s="2">
        <f t="shared" si="75"/>
        <v>12.03230903650598</v>
      </c>
      <c r="I341" s="24">
        <f t="shared" si="73"/>
        <v>6.3826785321757171</v>
      </c>
      <c r="J341" s="5">
        <f t="shared" si="67"/>
        <v>3.1925994413278591E-2</v>
      </c>
      <c r="K341" s="16">
        <f t="shared" si="64"/>
        <v>-51.816661466764224</v>
      </c>
      <c r="L341" s="58" t="b">
        <f t="shared" si="74"/>
        <v>0</v>
      </c>
      <c r="M341" s="66">
        <f t="shared" si="65"/>
        <v>-1.5510102703174464</v>
      </c>
      <c r="N341" s="65">
        <f t="shared" si="68"/>
        <v>1.5199999999999896</v>
      </c>
    </row>
    <row r="342" spans="1:14">
      <c r="A342" s="24">
        <f t="shared" si="62"/>
        <v>11.577140903003741</v>
      </c>
      <c r="B342" s="25">
        <f t="shared" si="69"/>
        <v>1.5249999999999895</v>
      </c>
      <c r="C342" s="17">
        <f t="shared" si="66"/>
        <v>14.458822754691839</v>
      </c>
      <c r="D342" s="17">
        <f t="shared" si="70"/>
        <v>11.577021302497592</v>
      </c>
      <c r="E342" s="25">
        <f t="shared" si="63"/>
        <v>2.3920101229770556E-2</v>
      </c>
      <c r="F342" s="2">
        <f t="shared" si="71"/>
        <v>81.412581211486668</v>
      </c>
      <c r="G342" s="24">
        <f t="shared" si="72"/>
        <v>0.14323326341663586</v>
      </c>
      <c r="H342" s="2">
        <f t="shared" si="75"/>
        <v>12.0310233976215</v>
      </c>
      <c r="I342" s="24">
        <f t="shared" si="73"/>
        <v>6.3827463669805544</v>
      </c>
      <c r="J342" s="5">
        <f t="shared" si="67"/>
        <v>3.103384778753834E-2</v>
      </c>
      <c r="K342" s="16">
        <f t="shared" si="64"/>
        <v>-51.820782115520473</v>
      </c>
      <c r="L342" s="58" t="b">
        <f t="shared" si="74"/>
        <v>0</v>
      </c>
      <c r="M342" s="66">
        <f t="shared" si="65"/>
        <v>-1.5510267543810663</v>
      </c>
      <c r="N342" s="65">
        <f t="shared" si="68"/>
        <v>1.5249999999999895</v>
      </c>
    </row>
    <row r="343" spans="1:14">
      <c r="A343" s="24">
        <f t="shared" si="62"/>
        <v>11.577257161368479</v>
      </c>
      <c r="B343" s="25">
        <f t="shared" si="69"/>
        <v>1.5299999999999894</v>
      </c>
      <c r="C343" s="17">
        <f t="shared" si="66"/>
        <v>14.516708160205592</v>
      </c>
      <c r="D343" s="17">
        <f t="shared" si="70"/>
        <v>11.577140903003741</v>
      </c>
      <c r="E343" s="25">
        <f t="shared" si="63"/>
        <v>2.325167294768057E-2</v>
      </c>
      <c r="F343" s="2">
        <f t="shared" si="71"/>
        <v>81.413422272901812</v>
      </c>
      <c r="G343" s="24">
        <f t="shared" si="72"/>
        <v>0.14321626597725506</v>
      </c>
      <c r="H343" s="2">
        <f t="shared" si="75"/>
        <v>12.029773684897309</v>
      </c>
      <c r="I343" s="24">
        <f t="shared" si="73"/>
        <v>6.3828123061955013</v>
      </c>
      <c r="J343" s="5">
        <f t="shared" si="67"/>
        <v>3.0166631492599547E-2</v>
      </c>
      <c r="K343" s="16">
        <f t="shared" si="64"/>
        <v>-51.824787616011086</v>
      </c>
      <c r="L343" s="58" t="b">
        <f t="shared" si="74"/>
        <v>0</v>
      </c>
      <c r="M343" s="66">
        <f t="shared" si="65"/>
        <v>-1.5510427778105846</v>
      </c>
      <c r="N343" s="65">
        <f t="shared" si="68"/>
        <v>1.5299999999999894</v>
      </c>
    </row>
    <row r="344" spans="1:14">
      <c r="A344" s="24">
        <f t="shared" si="62"/>
        <v>11.577370170985301</v>
      </c>
      <c r="B344" s="25">
        <f t="shared" si="69"/>
        <v>1.5349999999999893</v>
      </c>
      <c r="C344" s="17">
        <f t="shared" si="66"/>
        <v>14.574594155366523</v>
      </c>
      <c r="D344" s="17">
        <f t="shared" si="70"/>
        <v>11.577257161368479</v>
      </c>
      <c r="E344" s="25">
        <f t="shared" si="63"/>
        <v>2.2601923364496245E-2</v>
      </c>
      <c r="F344" s="2">
        <f t="shared" si="71"/>
        <v>81.414239831521883</v>
      </c>
      <c r="G344" s="24">
        <f t="shared" si="72"/>
        <v>0.1431997435178545</v>
      </c>
      <c r="H344" s="2">
        <f t="shared" si="75"/>
        <v>12.028558894405331</v>
      </c>
      <c r="I344" s="24">
        <f t="shared" si="73"/>
        <v>6.3828764027913154</v>
      </c>
      <c r="J344" s="5">
        <f t="shared" si="67"/>
        <v>2.9323648870121784E-2</v>
      </c>
      <c r="K344" s="16">
        <f t="shared" si="64"/>
        <v>-51.828681185963148</v>
      </c>
      <c r="L344" s="58" t="b">
        <f t="shared" si="74"/>
        <v>0</v>
      </c>
      <c r="M344" s="66">
        <f t="shared" si="65"/>
        <v>-1.5510583534780586</v>
      </c>
      <c r="N344" s="65">
        <f t="shared" si="68"/>
        <v>1.5349999999999893</v>
      </c>
    </row>
    <row r="345" spans="1:14">
      <c r="A345" s="24">
        <f t="shared" si="62"/>
        <v>11.577480022637895</v>
      </c>
      <c r="B345" s="25">
        <f t="shared" si="69"/>
        <v>1.5399999999999892</v>
      </c>
      <c r="C345" s="17">
        <f t="shared" si="66"/>
        <v>14.632480723697407</v>
      </c>
      <c r="D345" s="17">
        <f t="shared" si="70"/>
        <v>11.577370170985301</v>
      </c>
      <c r="E345" s="25">
        <f t="shared" si="63"/>
        <v>2.1970330518738972E-2</v>
      </c>
      <c r="F345" s="2">
        <f t="shared" si="71"/>
        <v>81.415034544113908</v>
      </c>
      <c r="G345" s="24">
        <f t="shared" si="72"/>
        <v>0.14318368276549448</v>
      </c>
      <c r="H345" s="2">
        <f t="shared" si="75"/>
        <v>12.027378050271418</v>
      </c>
      <c r="I345" s="24">
        <f t="shared" si="73"/>
        <v>6.3829387082585303</v>
      </c>
      <c r="J345" s="5">
        <f t="shared" si="67"/>
        <v>2.8504222729304446E-2</v>
      </c>
      <c r="K345" s="16">
        <f t="shared" si="64"/>
        <v>-51.832465953187089</v>
      </c>
      <c r="L345" s="58" t="b">
        <f t="shared" si="74"/>
        <v>0</v>
      </c>
      <c r="M345" s="66">
        <f t="shared" si="65"/>
        <v>-1.5510734938958404</v>
      </c>
      <c r="N345" s="65">
        <f t="shared" si="68"/>
        <v>1.5399999999999892</v>
      </c>
    </row>
    <row r="346" spans="1:14">
      <c r="A346" s="24">
        <f t="shared" si="62"/>
        <v>11.577586804573068</v>
      </c>
      <c r="B346" s="25">
        <f t="shared" si="69"/>
        <v>1.544999999999989</v>
      </c>
      <c r="C346" s="17">
        <f t="shared" si="66"/>
        <v>14.690367849181465</v>
      </c>
      <c r="D346" s="17">
        <f t="shared" si="70"/>
        <v>11.577480022637895</v>
      </c>
      <c r="E346" s="25">
        <f t="shared" si="63"/>
        <v>2.1356387034788454E-2</v>
      </c>
      <c r="F346" s="2">
        <f t="shared" si="71"/>
        <v>81.415807049092038</v>
      </c>
      <c r="G346" s="24">
        <f t="shared" si="72"/>
        <v>0.14316807081813765</v>
      </c>
      <c r="H346" s="2">
        <f t="shared" si="75"/>
        <v>12.026230203891496</v>
      </c>
      <c r="I346" s="24">
        <f t="shared" si="73"/>
        <v>6.3829992726488154</v>
      </c>
      <c r="J346" s="5">
        <f t="shared" si="67"/>
        <v>2.7707694802935539E-2</v>
      </c>
      <c r="K346" s="16">
        <f t="shared" si="64"/>
        <v>-51.836144958088688</v>
      </c>
      <c r="L346" s="58" t="b">
        <f t="shared" si="74"/>
        <v>0</v>
      </c>
      <c r="M346" s="66">
        <f t="shared" si="65"/>
        <v>-1.5510882112266398</v>
      </c>
      <c r="N346" s="65">
        <f t="shared" si="68"/>
        <v>1.544999999999989</v>
      </c>
    </row>
    <row r="347" spans="1:14">
      <c r="A347" s="24">
        <f t="shared" si="62"/>
        <v>11.577690602571645</v>
      </c>
      <c r="B347" s="25">
        <f t="shared" si="69"/>
        <v>1.5499999999999889</v>
      </c>
      <c r="C347" s="17">
        <f t="shared" si="66"/>
        <v>14.748255516249491</v>
      </c>
      <c r="D347" s="17">
        <f t="shared" si="70"/>
        <v>11.577586804573068</v>
      </c>
      <c r="E347" s="25">
        <f t="shared" si="63"/>
        <v>2.0759599715207327E-2</v>
      </c>
      <c r="F347" s="2">
        <f t="shared" si="71"/>
        <v>81.416557967030428</v>
      </c>
      <c r="G347" s="24">
        <f t="shared" si="72"/>
        <v>0.14315289513428386</v>
      </c>
      <c r="H347" s="2">
        <f t="shared" si="75"/>
        <v>12.025114433169479</v>
      </c>
      <c r="I347" s="24">
        <f t="shared" si="73"/>
        <v>6.3830581446151857</v>
      </c>
      <c r="J347" s="5">
        <f t="shared" si="67"/>
        <v>2.6933425218558738E-2</v>
      </c>
      <c r="K347" s="16">
        <f t="shared" si="64"/>
        <v>-51.839721156112432</v>
      </c>
      <c r="L347" s="58" t="b">
        <f t="shared" si="74"/>
        <v>0</v>
      </c>
      <c r="M347" s="66">
        <f t="shared" si="65"/>
        <v>-1.5511025172932857</v>
      </c>
      <c r="N347" s="65">
        <f t="shared" si="68"/>
        <v>1.5499999999999889</v>
      </c>
    </row>
    <row r="348" spans="1:14">
      <c r="A348" s="24">
        <f t="shared" si="62"/>
        <v>11.577791500017367</v>
      </c>
      <c r="B348" s="25">
        <f t="shared" si="69"/>
        <v>1.5549999999999888</v>
      </c>
      <c r="C348" s="17">
        <f t="shared" si="66"/>
        <v>14.806143709767353</v>
      </c>
      <c r="D348" s="17">
        <f t="shared" si="70"/>
        <v>11.577690602571645</v>
      </c>
      <c r="E348" s="25">
        <f t="shared" si="63"/>
        <v>2.0179489144559217E-2</v>
      </c>
      <c r="F348" s="2">
        <f t="shared" si="71"/>
        <v>81.417287901161842</v>
      </c>
      <c r="G348" s="24">
        <f t="shared" si="72"/>
        <v>0.14313814352289458</v>
      </c>
      <c r="H348" s="2">
        <f t="shared" si="75"/>
        <v>12.02402984177648</v>
      </c>
      <c r="I348" s="24">
        <f t="shared" si="73"/>
        <v>6.3831153714510878</v>
      </c>
      <c r="J348" s="5">
        <f t="shared" si="67"/>
        <v>2.6180791984411807E-2</v>
      </c>
      <c r="K348" s="16">
        <f t="shared" si="64"/>
        <v>-51.843197420115146</v>
      </c>
      <c r="L348" s="58" t="b">
        <f t="shared" si="74"/>
        <v>0</v>
      </c>
      <c r="M348" s="66">
        <f t="shared" si="65"/>
        <v>-1.5511164235882351</v>
      </c>
      <c r="N348" s="65">
        <f t="shared" si="68"/>
        <v>1.5549999999999888</v>
      </c>
    </row>
    <row r="349" spans="1:14">
      <c r="A349" s="24">
        <f t="shared" si="62"/>
        <v>11.577889577963889</v>
      </c>
      <c r="B349" s="25">
        <f t="shared" si="69"/>
        <v>1.5599999999999887</v>
      </c>
      <c r="C349" s="17">
        <f t="shared" si="66"/>
        <v>14.864032415023825</v>
      </c>
      <c r="D349" s="17">
        <f t="shared" si="70"/>
        <v>11.577791500017367</v>
      </c>
      <c r="E349" s="25">
        <f t="shared" si="63"/>
        <v>1.9615589304305445E-2</v>
      </c>
      <c r="F349" s="2">
        <f t="shared" si="71"/>
        <v>81.417997437862098</v>
      </c>
      <c r="G349" s="24">
        <f t="shared" si="72"/>
        <v>0.14312380413360151</v>
      </c>
      <c r="H349" s="2">
        <f t="shared" si="75"/>
        <v>12.0229755584309</v>
      </c>
      <c r="I349" s="24">
        <f t="shared" si="73"/>
        <v>6.3831709991283887</v>
      </c>
      <c r="J349" s="5">
        <f t="shared" si="67"/>
        <v>2.5449190489867313E-2</v>
      </c>
      <c r="K349" s="16">
        <f t="shared" si="64"/>
        <v>-51.846576542673716</v>
      </c>
      <c r="L349" s="58" t="b">
        <f t="shared" si="74"/>
        <v>0</v>
      </c>
      <c r="M349" s="66">
        <f t="shared" si="65"/>
        <v>-1.5511299412827846</v>
      </c>
      <c r="N349" s="65">
        <f t="shared" si="68"/>
        <v>1.5599999999999887</v>
      </c>
    </row>
    <row r="350" spans="1:14">
      <c r="A350" s="24">
        <f t="shared" si="62"/>
        <v>11.577984915199881</v>
      </c>
      <c r="B350" s="25">
        <f t="shared" si="69"/>
        <v>1.5649999999999886</v>
      </c>
      <c r="C350" s="17">
        <f t="shared" si="66"/>
        <v>14.921921617718779</v>
      </c>
      <c r="D350" s="17">
        <f t="shared" si="70"/>
        <v>11.577889577963889</v>
      </c>
      <c r="E350" s="25">
        <f t="shared" si="63"/>
        <v>1.9067447198432272E-2</v>
      </c>
      <c r="F350" s="2">
        <f t="shared" si="71"/>
        <v>81.418687147121304</v>
      </c>
      <c r="G350" s="24">
        <f t="shared" si="72"/>
        <v>0.14310986544718363</v>
      </c>
      <c r="H350" s="2">
        <f t="shared" si="75"/>
        <v>12.02195073619829</v>
      </c>
      <c r="I350" s="24">
        <f t="shared" si="73"/>
        <v>6.3832250723343096</v>
      </c>
      <c r="J350" s="5">
        <f t="shared" si="67"/>
        <v>2.4738033019567014E-2</v>
      </c>
      <c r="K350" s="16">
        <f t="shared" si="64"/>
        <v>-51.849861238328955</v>
      </c>
      <c r="L350" s="58" t="b">
        <f t="shared" si="74"/>
        <v>0</v>
      </c>
      <c r="M350" s="66">
        <f t="shared" si="65"/>
        <v>-1.5511430812360683</v>
      </c>
      <c r="N350" s="65">
        <f t="shared" si="68"/>
        <v>1.5649999999999886</v>
      </c>
    </row>
    <row r="351" spans="1:14">
      <c r="A351" s="24">
        <f t="shared" si="62"/>
        <v>11.578077588312329</v>
      </c>
      <c r="B351" s="25">
        <f t="shared" si="69"/>
        <v>1.5699999999999885</v>
      </c>
      <c r="C351" s="17">
        <f t="shared" si="66"/>
        <v>14.979811303951688</v>
      </c>
      <c r="D351" s="17">
        <f t="shared" si="70"/>
        <v>11.577984915199881</v>
      </c>
      <c r="E351" s="25">
        <f t="shared" si="63"/>
        <v>1.8534622489537859E-2</v>
      </c>
      <c r="F351" s="2">
        <f t="shared" si="71"/>
        <v>81.419357583001556</v>
      </c>
      <c r="G351" s="24">
        <f t="shared" si="72"/>
        <v>0.14309631626631741</v>
      </c>
      <c r="H351" s="2">
        <f t="shared" si="75"/>
        <v>12.020954551811247</v>
      </c>
      <c r="I351" s="24">
        <f t="shared" si="73"/>
        <v>6.3832776345073219</v>
      </c>
      <c r="J351" s="5">
        <f t="shared" si="67"/>
        <v>2.4046748281494949E-2</v>
      </c>
      <c r="K351" s="16">
        <f t="shared" si="64"/>
        <v>-51.853054145765803</v>
      </c>
      <c r="L351" s="58" t="b">
        <f t="shared" si="74"/>
        <v>0</v>
      </c>
      <c r="M351" s="66">
        <f t="shared" si="65"/>
        <v>-1.5511558540037633</v>
      </c>
      <c r="N351" s="65">
        <f t="shared" si="68"/>
        <v>1.5699999999999885</v>
      </c>
    </row>
    <row r="352" spans="1:14">
      <c r="A352" s="24">
        <f t="shared" si="62"/>
        <v>11.578167671748055</v>
      </c>
      <c r="B352" s="25">
        <f t="shared" si="69"/>
        <v>1.5749999999999884</v>
      </c>
      <c r="C352" s="17">
        <f t="shared" si="66"/>
        <v>15.037701460210469</v>
      </c>
      <c r="D352" s="17">
        <f t="shared" si="70"/>
        <v>11.578077588312329</v>
      </c>
      <c r="E352" s="25">
        <f t="shared" si="63"/>
        <v>1.8016687145081103E-2</v>
      </c>
      <c r="F352" s="2">
        <f t="shared" si="71"/>
        <v>81.420009284082184</v>
      </c>
      <c r="G352" s="24">
        <f t="shared" si="72"/>
        <v>0.14308314570657815</v>
      </c>
      <c r="H352" s="2">
        <f t="shared" si="75"/>
        <v>12.019986205007822</v>
      </c>
      <c r="I352" s="24">
        <f t="shared" si="73"/>
        <v>6.3833287278720432</v>
      </c>
      <c r="J352" s="5">
        <f t="shared" si="67"/>
        <v>2.3374780947859143E-2</v>
      </c>
      <c r="K352" s="16">
        <f t="shared" si="64"/>
        <v>-51.856157829933558</v>
      </c>
      <c r="L352" s="58" t="b">
        <f t="shared" si="74"/>
        <v>0</v>
      </c>
      <c r="M352" s="66">
        <f t="shared" si="65"/>
        <v>-1.551168269846583</v>
      </c>
      <c r="N352" s="65">
        <f t="shared" si="68"/>
        <v>1.5749999999999884</v>
      </c>
    </row>
    <row r="353" spans="1:14">
      <c r="A353" s="24">
        <f t="shared" si="62"/>
        <v>11.578255237873522</v>
      </c>
      <c r="B353" s="25">
        <f t="shared" si="69"/>
        <v>1.5799999999999883</v>
      </c>
      <c r="C353" s="17">
        <f t="shared" si="66"/>
        <v>15.095592073360621</v>
      </c>
      <c r="D353" s="17">
        <f t="shared" si="70"/>
        <v>11.578167671748055</v>
      </c>
      <c r="E353" s="25">
        <f t="shared" si="63"/>
        <v>1.7513225093591434E-2</v>
      </c>
      <c r="F353" s="2">
        <f t="shared" si="71"/>
        <v>81.420642773892325</v>
      </c>
      <c r="G353" s="24">
        <f t="shared" si="72"/>
        <v>0.14307034318769857</v>
      </c>
      <c r="H353" s="2">
        <f t="shared" si="75"/>
        <v>12.019044917888801</v>
      </c>
      <c r="I353" s="24">
        <f t="shared" si="73"/>
        <v>6.3833783934731576</v>
      </c>
      <c r="J353" s="5">
        <f t="shared" si="67"/>
        <v>2.272159120910484E-2</v>
      </c>
      <c r="K353" s="16">
        <f t="shared" si="64"/>
        <v>-51.859174784105505</v>
      </c>
      <c r="L353" s="58" t="b">
        <f t="shared" si="74"/>
        <v>0</v>
      </c>
      <c r="M353" s="66">
        <f t="shared" si="65"/>
        <v>-1.5511803387385115</v>
      </c>
      <c r="N353" s="65">
        <f t="shared" si="68"/>
        <v>1.5799999999999883</v>
      </c>
    </row>
    <row r="354" spans="1:14">
      <c r="A354" s="24">
        <f t="shared" si="62"/>
        <v>11.578340357032975</v>
      </c>
      <c r="B354" s="25">
        <f t="shared" si="69"/>
        <v>1.5849999999999882</v>
      </c>
      <c r="C354" s="17">
        <f t="shared" si="66"/>
        <v>15.153483130634674</v>
      </c>
      <c r="D354" s="17">
        <f t="shared" si="70"/>
        <v>11.578255237873522</v>
      </c>
      <c r="E354" s="25">
        <f t="shared" si="63"/>
        <v>1.7023831890328738E-2</v>
      </c>
      <c r="F354" s="2">
        <f t="shared" si="71"/>
        <v>81.421258561331484</v>
      </c>
      <c r="G354" s="24">
        <f t="shared" si="72"/>
        <v>0.14305789842506877</v>
      </c>
      <c r="H354" s="2">
        <f t="shared" si="75"/>
        <v>12.018129934292769</v>
      </c>
      <c r="I354" s="24">
        <f t="shared" si="73"/>
        <v>6.3834266712083876</v>
      </c>
      <c r="J354" s="5">
        <f t="shared" si="67"/>
        <v>2.2086654340237849E-2</v>
      </c>
      <c r="K354" s="16">
        <f t="shared" si="64"/>
        <v>-51.862107431882841</v>
      </c>
      <c r="L354" s="58" t="b">
        <f t="shared" si="74"/>
        <v>0</v>
      </c>
      <c r="M354" s="66">
        <f t="shared" si="65"/>
        <v>-1.5511920703748139</v>
      </c>
      <c r="N354" s="65">
        <f t="shared" si="68"/>
        <v>1.5849999999999882</v>
      </c>
    </row>
    <row r="355" spans="1:14">
      <c r="A355" s="24">
        <f t="shared" si="62"/>
        <v>11.578423097604936</v>
      </c>
      <c r="B355" s="25">
        <f t="shared" si="69"/>
        <v>1.5899999999999881</v>
      </c>
      <c r="C355" s="17">
        <f t="shared" si="66"/>
        <v>15.211374619621941</v>
      </c>
      <c r="D355" s="17">
        <f t="shared" si="70"/>
        <v>11.578340357032975</v>
      </c>
      <c r="E355" s="25">
        <f t="shared" si="63"/>
        <v>1.6548114392504826E-2</v>
      </c>
      <c r="F355" s="2">
        <f t="shared" si="71"/>
        <v>81.421857141078419</v>
      </c>
      <c r="G355" s="24">
        <f t="shared" si="72"/>
        <v>0.14304580142147313</v>
      </c>
      <c r="H355" s="2">
        <f t="shared" si="75"/>
        <v>12.017240519188567</v>
      </c>
      <c r="I355" s="24">
        <f t="shared" si="73"/>
        <v>6.3834735998605483</v>
      </c>
      <c r="J355" s="5">
        <f t="shared" si="67"/>
        <v>2.1469460279235797E-2</v>
      </c>
      <c r="K355" s="16">
        <f t="shared" si="64"/>
        <v>-51.864958129140874</v>
      </c>
      <c r="L355" s="58" t="b">
        <f t="shared" si="74"/>
        <v>0</v>
      </c>
      <c r="M355" s="66">
        <f t="shared" si="65"/>
        <v>-1.5512034741798306</v>
      </c>
      <c r="N355" s="65">
        <f t="shared" si="68"/>
        <v>1.5899999999999881</v>
      </c>
    </row>
    <row r="356" spans="1:14">
      <c r="A356" s="24">
        <f t="shared" si="62"/>
        <v>11.578503526057153</v>
      </c>
      <c r="B356" s="25">
        <f t="shared" si="69"/>
        <v>1.594999999999988</v>
      </c>
      <c r="C356" s="17">
        <f t="shared" si="66"/>
        <v>15.269266528258536</v>
      </c>
      <c r="D356" s="17">
        <f t="shared" si="70"/>
        <v>11.578423097604936</v>
      </c>
      <c r="E356" s="25">
        <f t="shared" si="63"/>
        <v>1.6085690443328519E-2</v>
      </c>
      <c r="F356" s="2">
        <f t="shared" si="71"/>
        <v>81.42243899398845</v>
      </c>
      <c r="G356" s="24">
        <f t="shared" si="72"/>
        <v>0.14303404245906118</v>
      </c>
      <c r="H356" s="2">
        <f t="shared" si="75"/>
        <v>12.016375958084964</v>
      </c>
      <c r="I356" s="24">
        <f t="shared" si="73"/>
        <v>6.3835192171286943</v>
      </c>
      <c r="J356" s="5">
        <f t="shared" si="67"/>
        <v>2.0869513217401291E-2</v>
      </c>
      <c r="K356" s="16">
        <f t="shared" si="64"/>
        <v>-51.867729165922142</v>
      </c>
      <c r="L356" s="58" t="b">
        <f t="shared" si="74"/>
        <v>0</v>
      </c>
      <c r="M356" s="66">
        <f t="shared" si="65"/>
        <v>-1.5512145593145501</v>
      </c>
      <c r="N356" s="65">
        <f t="shared" si="68"/>
        <v>1.594999999999988</v>
      </c>
    </row>
    <row r="357" spans="1:14">
      <c r="A357" s="24">
        <f t="shared" ref="A357:A420" si="76">D358</f>
        <v>11.578581706999978</v>
      </c>
      <c r="B357" s="25">
        <f t="shared" si="69"/>
        <v>1.5999999999999879</v>
      </c>
      <c r="C357" s="17">
        <f t="shared" si="66"/>
        <v>15.32715884481769</v>
      </c>
      <c r="D357" s="17">
        <f t="shared" si="70"/>
        <v>11.578503526057153</v>
      </c>
      <c r="E357" s="25">
        <f t="shared" ref="E357:E420" si="77">COS($C$14*PI()/180)*IF(L357,$K$18,($C$22*$C$16*$C$15*($C$21*(1-D357*$C$16/(2*PI()*$C$13/COS($C$14*PI()/180)*$C$20))-$C$19)/($C$12*$C$13)))</f>
        <v>1.5636188565151601E-2</v>
      </c>
      <c r="F357" s="2">
        <f t="shared" si="71"/>
        <v>81.423004587479795</v>
      </c>
      <c r="G357" s="24">
        <f t="shared" si="72"/>
        <v>0.14302261209153944</v>
      </c>
      <c r="H357" s="2">
        <f t="shared" si="75"/>
        <v>12.015535556456575</v>
      </c>
      <c r="I357" s="24">
        <f t="shared" si="73"/>
        <v>6.3835635596584153</v>
      </c>
      <c r="J357" s="5">
        <f t="shared" si="67"/>
        <v>2.0286331200985885E-2</v>
      </c>
      <c r="K357" s="16">
        <f t="shared" ref="K357:K420" si="78">$C$16*$C$15*($C$21*(1-D357*$C$16/(2*PI()*$C$13*$C$20))-$C$19)/$C$13</f>
        <v>-51.870422768275382</v>
      </c>
      <c r="L357" s="58" t="b">
        <f t="shared" si="74"/>
        <v>0</v>
      </c>
      <c r="M357" s="66">
        <f t="shared" ref="M357:M420" si="79">2*PI()*$C$13*I357-D357</f>
        <v>-1.5512253346839593</v>
      </c>
      <c r="N357" s="65">
        <f t="shared" si="68"/>
        <v>1.5999999999999879</v>
      </c>
    </row>
    <row r="358" spans="1:14">
      <c r="A358" s="24">
        <f t="shared" si="76"/>
        <v>11.578657703238283</v>
      </c>
      <c r="B358" s="25">
        <f t="shared" si="69"/>
        <v>1.6049999999999878</v>
      </c>
      <c r="C358" s="17">
        <f t="shared" ref="C358:C421" si="80">C357+$C$23*(D358+D357)/2</f>
        <v>15.385051557900333</v>
      </c>
      <c r="D358" s="17">
        <f t="shared" si="70"/>
        <v>11.578581706999978</v>
      </c>
      <c r="E358" s="25">
        <f t="shared" si="77"/>
        <v>1.5199247660909054E-2</v>
      </c>
      <c r="F358" s="2">
        <f t="shared" si="71"/>
        <v>81.423554375909006</v>
      </c>
      <c r="G358" s="24">
        <f t="shared" si="72"/>
        <v>0.14301150113658465</v>
      </c>
      <c r="H358" s="2">
        <f t="shared" si="75"/>
        <v>12.014718639186048</v>
      </c>
      <c r="I358" s="24">
        <f t="shared" si="73"/>
        <v>6.3836066630712658</v>
      </c>
      <c r="J358" s="5">
        <f t="shared" ref="J358:J421" si="81">IF(L358,$I$18*$C$13,$C$16*$C$15*(G358-$C$19))</f>
        <v>1.9719445744108815E-2</v>
      </c>
      <c r="K358" s="16">
        <f t="shared" si="78"/>
        <v>-51.873041100044475</v>
      </c>
      <c r="L358" s="58" t="b">
        <f t="shared" si="74"/>
        <v>0</v>
      </c>
      <c r="M358" s="66">
        <f t="shared" si="79"/>
        <v>-1.5512358089442078</v>
      </c>
      <c r="N358" s="65">
        <f t="shared" ref="N358:N421" si="82">B358</f>
        <v>1.6049999999999878</v>
      </c>
    </row>
    <row r="359" spans="1:14">
      <c r="A359" s="24">
        <f t="shared" si="76"/>
        <v>11.578731575821903</v>
      </c>
      <c r="B359" s="25">
        <f t="shared" ref="B359:B422" si="83">B358+$C$23</f>
        <v>1.6099999999999877</v>
      </c>
      <c r="C359" s="17">
        <f t="shared" si="80"/>
        <v>15.442944656425929</v>
      </c>
      <c r="D359" s="17">
        <f t="shared" ref="D359:D422" si="84">D358+E358*$C$23</f>
        <v>11.578657703238283</v>
      </c>
      <c r="E359" s="25">
        <f t="shared" si="77"/>
        <v>1.4774516724142804E-2</v>
      </c>
      <c r="F359" s="2">
        <f t="shared" ref="F359:F422" si="85">IF(L359,$C$20*(1-G359/$C$21),I359*$C$16)</f>
        <v>81.424088800936062</v>
      </c>
      <c r="G359" s="24">
        <f t="shared" ref="G359:G422" si="86">IF(L359,(J359/($C$16*$C$15)+$C$19),$C$21*(1-F359/$C$20))</f>
        <v>0.1430007006684649</v>
      </c>
      <c r="H359" s="2">
        <f t="shared" si="75"/>
        <v>12.013924550021557</v>
      </c>
      <c r="I359" s="24">
        <f t="shared" ref="I359:I422" si="87">IF(L359,F359/$C$16,D359/(2*PI()*$C$13))*COS($C$14*PI()/180)</f>
        <v>6.3836485619933869</v>
      </c>
      <c r="J359" s="5">
        <f t="shared" si="81"/>
        <v>1.9168401452285211E-2</v>
      </c>
      <c r="K359" s="16">
        <f t="shared" si="78"/>
        <v>-51.87558626460622</v>
      </c>
      <c r="L359" s="58" t="b">
        <f t="shared" ref="L359:L422" si="88">IF(L358,K359&gt;$I$18,K359&gt;$I$17)</f>
        <v>0</v>
      </c>
      <c r="M359" s="66">
        <f t="shared" si="79"/>
        <v>-1.5512459905095479</v>
      </c>
      <c r="N359" s="65">
        <f t="shared" si="82"/>
        <v>1.6099999999999877</v>
      </c>
    </row>
    <row r="360" spans="1:14">
      <c r="A360" s="24">
        <f t="shared" si="76"/>
        <v>11.578803384094689</v>
      </c>
      <c r="B360" s="25">
        <f t="shared" si="83"/>
        <v>1.6149999999999876</v>
      </c>
      <c r="C360" s="17">
        <f t="shared" si="80"/>
        <v>15.500838129623579</v>
      </c>
      <c r="D360" s="17">
        <f t="shared" si="84"/>
        <v>11.578731575821903</v>
      </c>
      <c r="E360" s="25">
        <f t="shared" si="77"/>
        <v>1.4361654556977016E-2</v>
      </c>
      <c r="F360" s="2">
        <f t="shared" si="85"/>
        <v>81.424608291879039</v>
      </c>
      <c r="G360" s="24">
        <f t="shared" si="86"/>
        <v>0.14299020201087195</v>
      </c>
      <c r="H360" s="2">
        <f t="shared" ref="H360:H423" si="89">($I$21-$I$20)*G360/$C$21+$I$20</f>
        <v>12.013152651049783</v>
      </c>
      <c r="I360" s="24">
        <f t="shared" si="87"/>
        <v>6.383689290083316</v>
      </c>
      <c r="J360" s="5">
        <f t="shared" si="81"/>
        <v>1.8632755656726539E-2</v>
      </c>
      <c r="K360" s="16">
        <f t="shared" si="78"/>
        <v>-51.878060306560222</v>
      </c>
      <c r="L360" s="58" t="b">
        <f t="shared" si="88"/>
        <v>0</v>
      </c>
      <c r="M360" s="66">
        <f t="shared" si="79"/>
        <v>-1.55125588755911</v>
      </c>
      <c r="N360" s="65">
        <f t="shared" si="82"/>
        <v>1.6149999999999876</v>
      </c>
    </row>
    <row r="361" spans="1:14">
      <c r="A361" s="24">
        <f t="shared" si="76"/>
        <v>11.57887318574217</v>
      </c>
      <c r="B361" s="25">
        <f t="shared" si="83"/>
        <v>1.6199999999999875</v>
      </c>
      <c r="C361" s="17">
        <f t="shared" si="80"/>
        <v>15.558731967023371</v>
      </c>
      <c r="D361" s="17">
        <f t="shared" si="84"/>
        <v>11.578803384094689</v>
      </c>
      <c r="E361" s="25">
        <f t="shared" si="77"/>
        <v>1.3960329496054724E-2</v>
      </c>
      <c r="F361" s="2">
        <f t="shared" si="85"/>
        <v>81.425113266059114</v>
      </c>
      <c r="G361" s="24">
        <f t="shared" si="86"/>
        <v>0.14297999672994932</v>
      </c>
      <c r="H361" s="2">
        <f t="shared" si="89"/>
        <v>12.012402322183346</v>
      </c>
      <c r="I361" s="24">
        <f t="shared" si="87"/>
        <v>6.3837288800590342</v>
      </c>
      <c r="J361" s="5">
        <f t="shared" si="81"/>
        <v>1.8112078058633088E-2</v>
      </c>
      <c r="K361" s="16">
        <f t="shared" si="78"/>
        <v>-51.880465213371522</v>
      </c>
      <c r="L361" s="58" t="b">
        <f t="shared" si="88"/>
        <v>0</v>
      </c>
      <c r="M361" s="66">
        <f t="shared" si="79"/>
        <v>-1.5512655080434588</v>
      </c>
      <c r="N361" s="65">
        <f t="shared" si="82"/>
        <v>1.6199999999999875</v>
      </c>
    </row>
    <row r="362" spans="1:14">
      <c r="A362" s="24">
        <f t="shared" si="76"/>
        <v>11.5789410368379</v>
      </c>
      <c r="B362" s="25">
        <f t="shared" si="83"/>
        <v>1.6249999999999873</v>
      </c>
      <c r="C362" s="17">
        <f t="shared" si="80"/>
        <v>15.616626158447964</v>
      </c>
      <c r="D362" s="17">
        <f t="shared" si="84"/>
        <v>11.57887318574217</v>
      </c>
      <c r="E362" s="25">
        <f t="shared" si="77"/>
        <v>1.3570219146071285E-2</v>
      </c>
      <c r="F362" s="2">
        <f t="shared" si="85"/>
        <v>81.425604129135678</v>
      </c>
      <c r="G362" s="24">
        <f t="shared" si="86"/>
        <v>0.14297007662751926</v>
      </c>
      <c r="H362" s="2">
        <f t="shared" si="89"/>
        <v>12.011672960662803</v>
      </c>
      <c r="I362" s="24">
        <f t="shared" si="87"/>
        <v>6.3837673637242371</v>
      </c>
      <c r="J362" s="5">
        <f t="shared" si="81"/>
        <v>1.7605950383629974E-2</v>
      </c>
      <c r="K362" s="16">
        <f t="shared" si="78"/>
        <v>-51.882802916966853</v>
      </c>
      <c r="L362" s="58" t="b">
        <f t="shared" si="88"/>
        <v>0</v>
      </c>
      <c r="M362" s="66">
        <f t="shared" si="79"/>
        <v>-1.5512748596909969</v>
      </c>
      <c r="N362" s="65">
        <f t="shared" si="82"/>
        <v>1.6249999999999873</v>
      </c>
    </row>
    <row r="363" spans="1:14">
      <c r="A363" s="24">
        <f t="shared" si="76"/>
        <v>11.579006991888503</v>
      </c>
      <c r="B363" s="25">
        <f t="shared" si="83"/>
        <v>1.6299999999999872</v>
      </c>
      <c r="C363" s="17">
        <f t="shared" si="80"/>
        <v>15.674520694004414</v>
      </c>
      <c r="D363" s="17">
        <f t="shared" si="84"/>
        <v>11.5789410368379</v>
      </c>
      <c r="E363" s="25">
        <f t="shared" si="77"/>
        <v>1.3191010120807475E-2</v>
      </c>
      <c r="F363" s="2">
        <f t="shared" si="85"/>
        <v>81.426081275432395</v>
      </c>
      <c r="G363" s="24">
        <f t="shared" si="86"/>
        <v>0.1429604337344936</v>
      </c>
      <c r="H363" s="2">
        <f t="shared" si="89"/>
        <v>12.010963980572205</v>
      </c>
      <c r="I363" s="24">
        <f t="shared" si="87"/>
        <v>6.3838047719938995</v>
      </c>
      <c r="J363" s="5">
        <f t="shared" si="81"/>
        <v>1.711396604558622E-2</v>
      </c>
      <c r="K363" s="16">
        <f t="shared" si="78"/>
        <v>-51.885075295286896</v>
      </c>
      <c r="L363" s="58" t="b">
        <f t="shared" si="88"/>
        <v>0</v>
      </c>
      <c r="M363" s="66">
        <f t="shared" si="79"/>
        <v>-1.5512839500141506</v>
      </c>
      <c r="N363" s="65">
        <f t="shared" si="82"/>
        <v>1.6299999999999872</v>
      </c>
    </row>
    <row r="364" spans="1:14">
      <c r="A364" s="24">
        <f t="shared" si="76"/>
        <v>11.57907110387746</v>
      </c>
      <c r="B364" s="25">
        <f t="shared" si="83"/>
        <v>1.6349999999999871</v>
      </c>
      <c r="C364" s="17">
        <f t="shared" si="80"/>
        <v>15.732415564076231</v>
      </c>
      <c r="D364" s="17">
        <f t="shared" si="84"/>
        <v>11.579006991888503</v>
      </c>
      <c r="E364" s="25">
        <f t="shared" si="77"/>
        <v>1.2822397791405761E-2</v>
      </c>
      <c r="F364" s="2">
        <f t="shared" si="85"/>
        <v>81.426545088253789</v>
      </c>
      <c r="G364" s="24">
        <f t="shared" si="86"/>
        <v>0.1429510603044756</v>
      </c>
      <c r="H364" s="2">
        <f t="shared" si="89"/>
        <v>12.010274812368667</v>
      </c>
      <c r="I364" s="24">
        <f t="shared" si="87"/>
        <v>6.3838411349190967</v>
      </c>
      <c r="J364" s="5">
        <f t="shared" si="81"/>
        <v>1.6635729820178035E-2</v>
      </c>
      <c r="K364" s="16">
        <f t="shared" si="78"/>
        <v>-51.887284173794747</v>
      </c>
      <c r="L364" s="58" t="b">
        <f t="shared" si="88"/>
        <v>0</v>
      </c>
      <c r="M364" s="66">
        <f t="shared" si="79"/>
        <v>-1.5512927863154236</v>
      </c>
      <c r="N364" s="65">
        <f t="shared" si="82"/>
        <v>1.6349999999999871</v>
      </c>
    </row>
    <row r="365" spans="1:14">
      <c r="A365" s="24">
        <f t="shared" si="76"/>
        <v>11.579133424307669</v>
      </c>
      <c r="B365" s="25">
        <f t="shared" si="83"/>
        <v>1.639999999999987</v>
      </c>
      <c r="C365" s="17">
        <f t="shared" si="80"/>
        <v>15.790310759315645</v>
      </c>
      <c r="D365" s="17">
        <f t="shared" si="84"/>
        <v>11.57907110387746</v>
      </c>
      <c r="E365" s="25">
        <f t="shared" si="77"/>
        <v>1.2464086041565545E-2</v>
      </c>
      <c r="F365" s="2">
        <f t="shared" si="85"/>
        <v>81.426995940193251</v>
      </c>
      <c r="G365" s="24">
        <f t="shared" si="86"/>
        <v>0.14294194880753519</v>
      </c>
      <c r="H365" s="2">
        <f t="shared" si="89"/>
        <v>12.009604902424721</v>
      </c>
      <c r="I365" s="24">
        <f t="shared" si="87"/>
        <v>6.3838764817111509</v>
      </c>
      <c r="J365" s="5">
        <f t="shared" si="81"/>
        <v>1.6170857527299895E-2</v>
      </c>
      <c r="K365" s="16">
        <f t="shared" si="78"/>
        <v>-51.889431326942216</v>
      </c>
      <c r="L365" s="58" t="b">
        <f t="shared" si="88"/>
        <v>0</v>
      </c>
      <c r="M365" s="66">
        <f t="shared" si="79"/>
        <v>-1.5513013756932565</v>
      </c>
      <c r="N365" s="65">
        <f t="shared" si="82"/>
        <v>1.639999999999987</v>
      </c>
    </row>
    <row r="366" spans="1:14">
      <c r="A366" s="24">
        <f t="shared" si="76"/>
        <v>11.579194003242817</v>
      </c>
      <c r="B366" s="25">
        <f t="shared" si="83"/>
        <v>1.6449999999999869</v>
      </c>
      <c r="C366" s="17">
        <f t="shared" si="80"/>
        <v>15.848206270636108</v>
      </c>
      <c r="D366" s="17">
        <f t="shared" si="84"/>
        <v>11.579133424307669</v>
      </c>
      <c r="E366" s="25">
        <f t="shared" si="77"/>
        <v>1.2115787029769809E-2</v>
      </c>
      <c r="F366" s="2">
        <f t="shared" si="85"/>
        <v>81.427434193432404</v>
      </c>
      <c r="G366" s="24">
        <f t="shared" si="86"/>
        <v>0.14293309192415915</v>
      </c>
      <c r="H366" s="2">
        <f t="shared" si="89"/>
        <v>12.008953712583491</v>
      </c>
      <c r="I366" s="24">
        <f t="shared" si="87"/>
        <v>6.3839108407651004</v>
      </c>
      <c r="J366" s="5">
        <f t="shared" si="81"/>
        <v>1.5718975722399869E-2</v>
      </c>
      <c r="K366" s="16">
        <f t="shared" si="78"/>
        <v>-51.891518479595803</v>
      </c>
      <c r="L366" s="58" t="b">
        <f t="shared" si="88"/>
        <v>0</v>
      </c>
      <c r="M366" s="66">
        <f t="shared" si="79"/>
        <v>-1.5513097250477283</v>
      </c>
      <c r="N366" s="65">
        <f t="shared" si="82"/>
        <v>1.6449999999999869</v>
      </c>
    </row>
    <row r="367" spans="1:14">
      <c r="A367" s="24">
        <f t="shared" si="76"/>
        <v>11.579252889347607</v>
      </c>
      <c r="B367" s="25">
        <f t="shared" si="83"/>
        <v>1.6499999999999868</v>
      </c>
      <c r="C367" s="17">
        <f t="shared" si="80"/>
        <v>15.906102089204985</v>
      </c>
      <c r="D367" s="17">
        <f t="shared" si="84"/>
        <v>11.579194003242817</v>
      </c>
      <c r="E367" s="25">
        <f t="shared" si="77"/>
        <v>1.1777220957966876E-2</v>
      </c>
      <c r="F367" s="2">
        <f t="shared" si="85"/>
        <v>81.427860200031901</v>
      </c>
      <c r="G367" s="24">
        <f t="shared" si="86"/>
        <v>0.14292448253937418</v>
      </c>
      <c r="H367" s="2">
        <f t="shared" si="89"/>
        <v>12.008320719726614</v>
      </c>
      <c r="I367" s="24">
        <f t="shared" si="87"/>
        <v>6.383944239682501</v>
      </c>
      <c r="J367" s="5">
        <f t="shared" si="81"/>
        <v>1.5279721396635868E-2</v>
      </c>
      <c r="K367" s="16">
        <f t="shared" si="78"/>
        <v>-51.893547308421645</v>
      </c>
      <c r="L367" s="58" t="b">
        <f t="shared" si="88"/>
        <v>0</v>
      </c>
      <c r="M367" s="66">
        <f t="shared" si="79"/>
        <v>-1.5513178410861048</v>
      </c>
      <c r="N367" s="65">
        <f t="shared" si="82"/>
        <v>1.6499999999999868</v>
      </c>
    </row>
    <row r="368" spans="1:14">
      <c r="A368" s="24">
        <f t="shared" si="76"/>
        <v>11.579310129926842</v>
      </c>
      <c r="B368" s="25">
        <f t="shared" si="83"/>
        <v>1.6549999999999867</v>
      </c>
      <c r="C368" s="17">
        <f t="shared" si="80"/>
        <v>15.963998206436461</v>
      </c>
      <c r="D368" s="17">
        <f t="shared" si="84"/>
        <v>11.579252889347607</v>
      </c>
      <c r="E368" s="25">
        <f t="shared" si="77"/>
        <v>1.1448115846876437E-2</v>
      </c>
      <c r="F368" s="2">
        <f t="shared" si="85"/>
        <v>81.428274302214433</v>
      </c>
      <c r="G368" s="24">
        <f t="shared" si="86"/>
        <v>0.14291611373702712</v>
      </c>
      <c r="H368" s="2">
        <f t="shared" si="89"/>
        <v>12.007705415353701</v>
      </c>
      <c r="I368" s="24">
        <f t="shared" si="87"/>
        <v>6.3839767052936116</v>
      </c>
      <c r="J368" s="5">
        <f t="shared" si="81"/>
        <v>1.4852741685051251E-2</v>
      </c>
      <c r="K368" s="16">
        <f t="shared" si="78"/>
        <v>-51.895519443232956</v>
      </c>
      <c r="L368" s="58" t="b">
        <f t="shared" si="88"/>
        <v>0</v>
      </c>
      <c r="M368" s="66">
        <f t="shared" si="79"/>
        <v>-1.551325730328216</v>
      </c>
      <c r="N368" s="65">
        <f t="shared" si="82"/>
        <v>1.6549999999999867</v>
      </c>
    </row>
    <row r="369" spans="1:14">
      <c r="A369" s="24">
        <f t="shared" si="76"/>
        <v>11.579365770963429</v>
      </c>
      <c r="B369" s="25">
        <f t="shared" si="83"/>
        <v>1.6599999999999866</v>
      </c>
      <c r="C369" s="17">
        <f t="shared" si="80"/>
        <v>16.021894613984646</v>
      </c>
      <c r="D369" s="17">
        <f t="shared" si="84"/>
        <v>11.579310129926842</v>
      </c>
      <c r="E369" s="25">
        <f t="shared" si="77"/>
        <v>1.1128207317424333E-2</v>
      </c>
      <c r="F369" s="2">
        <f t="shared" si="85"/>
        <v>81.428676832639468</v>
      </c>
      <c r="G369" s="24">
        <f t="shared" si="86"/>
        <v>0.14290797879423292</v>
      </c>
      <c r="H369" s="2">
        <f t="shared" si="89"/>
        <v>12.007107305174122</v>
      </c>
      <c r="I369" s="24">
        <f t="shared" si="87"/>
        <v>6.3840082636789344</v>
      </c>
      <c r="J369" s="5">
        <f t="shared" si="81"/>
        <v>1.4437693583306516E-2</v>
      </c>
      <c r="K369" s="16">
        <f t="shared" si="78"/>
        <v>-51.897436468299034</v>
      </c>
      <c r="L369" s="58" t="b">
        <f t="shared" si="88"/>
        <v>0</v>
      </c>
      <c r="M369" s="66">
        <f t="shared" si="79"/>
        <v>-1.5513333991117069</v>
      </c>
      <c r="N369" s="65">
        <f t="shared" si="82"/>
        <v>1.6599999999999866</v>
      </c>
    </row>
    <row r="370" spans="1:14">
      <c r="A370" s="24">
        <f t="shared" si="76"/>
        <v>11.579419857155321</v>
      </c>
      <c r="B370" s="25">
        <f t="shared" si="83"/>
        <v>1.6649999999999865</v>
      </c>
      <c r="C370" s="17">
        <f t="shared" si="80"/>
        <v>16.079791303736872</v>
      </c>
      <c r="D370" s="17">
        <f t="shared" si="84"/>
        <v>11.579365770963429</v>
      </c>
      <c r="E370" s="25">
        <f t="shared" si="77"/>
        <v>1.0817238378440314E-2</v>
      </c>
      <c r="F370" s="2">
        <f t="shared" si="85"/>
        <v>81.429068114670613</v>
      </c>
      <c r="G370" s="24">
        <f t="shared" si="86"/>
        <v>0.14290007117597173</v>
      </c>
      <c r="H370" s="2">
        <f t="shared" si="89"/>
        <v>12.006525908709769</v>
      </c>
      <c r="I370" s="24">
        <f t="shared" si="87"/>
        <v>6.3840389401901758</v>
      </c>
      <c r="J370" s="5">
        <f t="shared" si="81"/>
        <v>1.4034243672021125E-2</v>
      </c>
      <c r="K370" s="16">
        <f t="shared" si="78"/>
        <v>-51.89929992361818</v>
      </c>
      <c r="L370" s="58" t="b">
        <f t="shared" si="88"/>
        <v>0</v>
      </c>
      <c r="M370" s="66">
        <f t="shared" si="79"/>
        <v>-1.5513408535971163</v>
      </c>
      <c r="N370" s="65">
        <f t="shared" si="82"/>
        <v>1.6649999999999865</v>
      </c>
    </row>
    <row r="371" spans="1:14">
      <c r="A371" s="24">
        <f t="shared" si="76"/>
        <v>11.579472431951421</v>
      </c>
      <c r="B371" s="25">
        <f t="shared" si="83"/>
        <v>1.6699999999999864</v>
      </c>
      <c r="C371" s="17">
        <f t="shared" si="80"/>
        <v>16.137688267807171</v>
      </c>
      <c r="D371" s="17">
        <f t="shared" si="84"/>
        <v>11.579419857155321</v>
      </c>
      <c r="E371" s="25">
        <f t="shared" si="77"/>
        <v>1.0514959220139642E-2</v>
      </c>
      <c r="F371" s="2">
        <f t="shared" si="85"/>
        <v>81.429448462635321</v>
      </c>
      <c r="G371" s="24">
        <f t="shared" si="86"/>
        <v>0.14289238452983946</v>
      </c>
      <c r="H371" s="2">
        <f t="shared" si="89"/>
        <v>12.005960758909106</v>
      </c>
      <c r="I371" s="24">
        <f t="shared" si="87"/>
        <v>6.3840687594706091</v>
      </c>
      <c r="J371" s="5">
        <f t="shared" si="81"/>
        <v>1.3642067848946351E-2</v>
      </c>
      <c r="K371" s="16">
        <f t="shared" si="78"/>
        <v>-51.901111306154412</v>
      </c>
      <c r="L371" s="58" t="b">
        <f t="shared" si="88"/>
        <v>0</v>
      </c>
      <c r="M371" s="66">
        <f t="shared" si="79"/>
        <v>-1.5513480997728362</v>
      </c>
      <c r="N371" s="65">
        <f t="shared" si="82"/>
        <v>1.6699999999999864</v>
      </c>
    </row>
    <row r="372" spans="1:14">
      <c r="A372" s="24">
        <f t="shared" si="76"/>
        <v>11.579523537586489</v>
      </c>
      <c r="B372" s="25">
        <f t="shared" si="83"/>
        <v>1.6749999999999863</v>
      </c>
      <c r="C372" s="17">
        <f t="shared" si="80"/>
        <v>16.195585498529937</v>
      </c>
      <c r="D372" s="17">
        <f t="shared" si="84"/>
        <v>11.579472431951421</v>
      </c>
      <c r="E372" s="25">
        <f t="shared" si="77"/>
        <v>1.0221127013490029E-2</v>
      </c>
      <c r="F372" s="2">
        <f t="shared" si="85"/>
        <v>81.429818182077426</v>
      </c>
      <c r="G372" s="24">
        <f t="shared" si="86"/>
        <v>0.14288491268094458</v>
      </c>
      <c r="H372" s="2">
        <f t="shared" si="89"/>
        <v>12.005411401771953</v>
      </c>
      <c r="I372" s="24">
        <f t="shared" si="87"/>
        <v>6.38409774547487</v>
      </c>
      <c r="J372" s="5">
        <f t="shared" si="81"/>
        <v>1.3260851068595333E-2</v>
      </c>
      <c r="K372" s="16">
        <f t="shared" si="78"/>
        <v>-51.902872071040356</v>
      </c>
      <c r="L372" s="58" t="b">
        <f t="shared" si="88"/>
        <v>0</v>
      </c>
      <c r="M372" s="66">
        <f t="shared" si="79"/>
        <v>-1.5513551434599151</v>
      </c>
      <c r="N372" s="65">
        <f t="shared" si="82"/>
        <v>1.6749999999999863</v>
      </c>
    </row>
    <row r="373" spans="1:14">
      <c r="A373" s="24">
        <f t="shared" si="76"/>
        <v>11.579573215115065</v>
      </c>
      <c r="B373" s="25">
        <f t="shared" si="83"/>
        <v>1.6799999999999862</v>
      </c>
      <c r="C373" s="17">
        <f t="shared" si="80"/>
        <v>16.253482988453783</v>
      </c>
      <c r="D373" s="17">
        <f t="shared" si="84"/>
        <v>11.579523537586489</v>
      </c>
      <c r="E373" s="25">
        <f t="shared" si="77"/>
        <v>9.935505715109174E-3</v>
      </c>
      <c r="F373" s="2">
        <f t="shared" si="85"/>
        <v>81.43017757000257</v>
      </c>
      <c r="G373" s="24">
        <f t="shared" si="86"/>
        <v>0.14287764962694896</v>
      </c>
      <c r="H373" s="2">
        <f t="shared" si="89"/>
        <v>12.004877395984881</v>
      </c>
      <c r="I373" s="24">
        <f t="shared" si="87"/>
        <v>6.3841259214882013</v>
      </c>
      <c r="J373" s="5">
        <f t="shared" si="81"/>
        <v>1.2890287089226921E-2</v>
      </c>
      <c r="K373" s="16">
        <f t="shared" si="78"/>
        <v>-51.904583632746302</v>
      </c>
      <c r="L373" s="58" t="b">
        <f t="shared" si="88"/>
        <v>0</v>
      </c>
      <c r="M373" s="66">
        <f t="shared" si="79"/>
        <v>-1.5513619903167388</v>
      </c>
      <c r="N373" s="65">
        <f t="shared" si="82"/>
        <v>1.6799999999999862</v>
      </c>
    </row>
    <row r="374" spans="1:14">
      <c r="A374" s="24">
        <f t="shared" si="76"/>
        <v>11.579621504444454</v>
      </c>
      <c r="B374" s="25">
        <f t="shared" si="83"/>
        <v>1.6849999999999861</v>
      </c>
      <c r="C374" s="17">
        <f t="shared" si="80"/>
        <v>16.311380730335536</v>
      </c>
      <c r="D374" s="17">
        <f t="shared" si="84"/>
        <v>11.579573215115065</v>
      </c>
      <c r="E374" s="25">
        <f t="shared" si="77"/>
        <v>9.6578658776710832E-3</v>
      </c>
      <c r="F374" s="2">
        <f t="shared" si="85"/>
        <v>81.430526915116829</v>
      </c>
      <c r="G374" s="24">
        <f t="shared" si="86"/>
        <v>0.142870589533244</v>
      </c>
      <c r="H374" s="2">
        <f t="shared" si="89"/>
        <v>12.004358312566525</v>
      </c>
      <c r="I374" s="24">
        <f t="shared" si="87"/>
        <v>6.3841533101451589</v>
      </c>
      <c r="J374" s="5">
        <f t="shared" si="81"/>
        <v>1.2530078226728776E-2</v>
      </c>
      <c r="K374" s="16">
        <f t="shared" si="78"/>
        <v>-51.906247366216185</v>
      </c>
      <c r="L374" s="58" t="b">
        <f t="shared" si="88"/>
        <v>0</v>
      </c>
      <c r="M374" s="66">
        <f t="shared" si="79"/>
        <v>-1.5513686458435689</v>
      </c>
      <c r="N374" s="65">
        <f t="shared" si="82"/>
        <v>1.6849999999999861</v>
      </c>
    </row>
    <row r="375" spans="1:14">
      <c r="A375" s="24">
        <f t="shared" si="76"/>
        <v>11.579668444366781</v>
      </c>
      <c r="B375" s="25">
        <f t="shared" si="83"/>
        <v>1.689999999999986</v>
      </c>
      <c r="C375" s="17">
        <f t="shared" si="80"/>
        <v>16.369278717134435</v>
      </c>
      <c r="D375" s="17">
        <f t="shared" si="84"/>
        <v>11.579621504444454</v>
      </c>
      <c r="E375" s="25">
        <f t="shared" si="77"/>
        <v>9.3879844655831973E-3</v>
      </c>
      <c r="F375" s="2">
        <f t="shared" si="85"/>
        <v>81.430866498058563</v>
      </c>
      <c r="G375" s="24">
        <f t="shared" si="86"/>
        <v>0.14286372672826561</v>
      </c>
      <c r="H375" s="2">
        <f t="shared" si="89"/>
        <v>12.003853734523151</v>
      </c>
      <c r="I375" s="24">
        <f t="shared" si="87"/>
        <v>6.3841799334477916</v>
      </c>
      <c r="J375" s="5">
        <f t="shared" si="81"/>
        <v>1.217993511558664E-2</v>
      </c>
      <c r="K375" s="16">
        <f t="shared" si="78"/>
        <v>-51.907864607971916</v>
      </c>
      <c r="L375" s="58" t="b">
        <f t="shared" si="88"/>
        <v>0</v>
      </c>
      <c r="M375" s="66">
        <f t="shared" si="79"/>
        <v>-1.5513751153869748</v>
      </c>
      <c r="N375" s="65">
        <f t="shared" si="82"/>
        <v>1.689999999999986</v>
      </c>
    </row>
    <row r="376" spans="1:14">
      <c r="A376" s="24">
        <f t="shared" si="76"/>
        <v>11.579714072590161</v>
      </c>
      <c r="B376" s="25">
        <f t="shared" si="83"/>
        <v>1.6949999999999859</v>
      </c>
      <c r="C376" s="17">
        <f t="shared" si="80"/>
        <v>16.427176942006462</v>
      </c>
      <c r="D376" s="17">
        <f t="shared" si="84"/>
        <v>11.579668444366781</v>
      </c>
      <c r="E376" s="25">
        <f t="shared" si="77"/>
        <v>9.1256446757891994E-3</v>
      </c>
      <c r="F376" s="2">
        <f t="shared" si="85"/>
        <v>81.431196591623973</v>
      </c>
      <c r="G376" s="24">
        <f t="shared" si="86"/>
        <v>0.14285705569893647</v>
      </c>
      <c r="H376" s="2">
        <f t="shared" si="89"/>
        <v>12.003363256513538</v>
      </c>
      <c r="I376" s="24">
        <f t="shared" si="87"/>
        <v>6.3842058127833194</v>
      </c>
      <c r="J376" s="5">
        <f t="shared" si="81"/>
        <v>1.1839576476345001E-2</v>
      </c>
      <c r="K376" s="16">
        <f t="shared" si="78"/>
        <v>-51.909436657187854</v>
      </c>
      <c r="L376" s="58" t="b">
        <f t="shared" si="88"/>
        <v>0</v>
      </c>
      <c r="M376" s="66">
        <f t="shared" si="79"/>
        <v>-1.5513814041441165</v>
      </c>
      <c r="N376" s="65">
        <f t="shared" si="82"/>
        <v>1.6949999999999859</v>
      </c>
    </row>
    <row r="377" spans="1:14">
      <c r="A377" s="24">
        <f t="shared" si="76"/>
        <v>11.579758425768979</v>
      </c>
      <c r="B377" s="25">
        <f t="shared" si="83"/>
        <v>1.6999999999999857</v>
      </c>
      <c r="C377" s="17">
        <f t="shared" si="80"/>
        <v>16.485075398298854</v>
      </c>
      <c r="D377" s="17">
        <f t="shared" si="84"/>
        <v>11.579714072590161</v>
      </c>
      <c r="E377" s="25">
        <f t="shared" si="77"/>
        <v>8.870635763617787E-3</v>
      </c>
      <c r="F377" s="2">
        <f t="shared" si="85"/>
        <v>81.431517460986171</v>
      </c>
      <c r="G377" s="24">
        <f t="shared" si="86"/>
        <v>0.14285057108623753</v>
      </c>
      <c r="H377" s="2">
        <f t="shared" si="89"/>
        <v>12.002886484523371</v>
      </c>
      <c r="I377" s="24">
        <f t="shared" si="87"/>
        <v>6.3842309689413153</v>
      </c>
      <c r="J377" s="5">
        <f t="shared" si="81"/>
        <v>1.1508728889663972E-2</v>
      </c>
      <c r="K377" s="16">
        <f t="shared" si="78"/>
        <v>-51.910964776733685</v>
      </c>
      <c r="L377" s="58" t="b">
        <f t="shared" si="88"/>
        <v>0</v>
      </c>
      <c r="M377" s="66">
        <f t="shared" si="79"/>
        <v>-1.5513875171669191</v>
      </c>
      <c r="N377" s="65">
        <f t="shared" si="82"/>
        <v>1.6999999999999857</v>
      </c>
    </row>
    <row r="378" spans="1:14">
      <c r="A378" s="24">
        <f t="shared" si="76"/>
        <v>11.579801539533348</v>
      </c>
      <c r="B378" s="25">
        <f t="shared" si="83"/>
        <v>1.7049999999999856</v>
      </c>
      <c r="C378" s="17">
        <f t="shared" si="80"/>
        <v>16.542974079544752</v>
      </c>
      <c r="D378" s="17">
        <f t="shared" si="84"/>
        <v>11.579758425768979</v>
      </c>
      <c r="E378" s="25">
        <f t="shared" si="77"/>
        <v>8.6227528735093387E-3</v>
      </c>
      <c r="F378" s="2">
        <f t="shared" si="85"/>
        <v>81.431829363908179</v>
      </c>
      <c r="G378" s="24">
        <f t="shared" si="86"/>
        <v>0.14284426768090469</v>
      </c>
      <c r="H378" s="2">
        <f t="shared" si="89"/>
        <v>12.002423035548871</v>
      </c>
      <c r="I378" s="24">
        <f t="shared" si="87"/>
        <v>6.3842554221304013</v>
      </c>
      <c r="J378" s="5">
        <f t="shared" si="81"/>
        <v>1.118712657676418E-2</v>
      </c>
      <c r="K378" s="16">
        <f t="shared" si="78"/>
        <v>-51.912450194189162</v>
      </c>
      <c r="L378" s="58" t="b">
        <f t="shared" si="88"/>
        <v>0</v>
      </c>
      <c r="M378" s="66">
        <f t="shared" si="79"/>
        <v>-1.5513934593661425</v>
      </c>
      <c r="N378" s="65">
        <f t="shared" si="82"/>
        <v>1.7049999999999856</v>
      </c>
    </row>
    <row r="379" spans="1:14">
      <c r="A379" s="24">
        <f t="shared" si="76"/>
        <v>11.579843448517719</v>
      </c>
      <c r="B379" s="25">
        <f t="shared" si="83"/>
        <v>1.7099999999999855</v>
      </c>
      <c r="C379" s="17">
        <f t="shared" si="80"/>
        <v>16.600872979458007</v>
      </c>
      <c r="D379" s="17">
        <f t="shared" si="84"/>
        <v>11.579801539533348</v>
      </c>
      <c r="E379" s="25">
        <f t="shared" si="77"/>
        <v>8.3817968744240006E-3</v>
      </c>
      <c r="F379" s="2">
        <f t="shared" si="85"/>
        <v>81.432132550950101</v>
      </c>
      <c r="G379" s="24">
        <f t="shared" si="86"/>
        <v>0.14283814041924056</v>
      </c>
      <c r="H379" s="2">
        <f t="shared" si="89"/>
        <v>12.001972537288836</v>
      </c>
      <c r="I379" s="24">
        <f t="shared" si="87"/>
        <v>6.3842791919944881</v>
      </c>
      <c r="J379" s="5">
        <f t="shared" si="81"/>
        <v>1.0874511185737167E-2</v>
      </c>
      <c r="K379" s="16">
        <f t="shared" si="78"/>
        <v>-51.913894102830426</v>
      </c>
      <c r="L379" s="58" t="b">
        <f t="shared" si="88"/>
        <v>0</v>
      </c>
      <c r="M379" s="66">
        <f t="shared" si="79"/>
        <v>-1.5513992355153157</v>
      </c>
      <c r="N379" s="65">
        <f t="shared" si="82"/>
        <v>1.7099999999999855</v>
      </c>
    </row>
    <row r="380" spans="1:14">
      <c r="A380" s="24">
        <f t="shared" si="76"/>
        <v>11.579884186388719</v>
      </c>
      <c r="B380" s="25">
        <f t="shared" si="83"/>
        <v>1.7149999999999854</v>
      </c>
      <c r="C380" s="17">
        <f t="shared" si="80"/>
        <v>16.658772091928135</v>
      </c>
      <c r="D380" s="17">
        <f t="shared" si="84"/>
        <v>11.579843448517719</v>
      </c>
      <c r="E380" s="25">
        <f t="shared" si="77"/>
        <v>8.1475741998733447E-3</v>
      </c>
      <c r="F380" s="2">
        <f t="shared" si="85"/>
        <v>81.432427265670285</v>
      </c>
      <c r="G380" s="24">
        <f t="shared" si="86"/>
        <v>0.14283218437905046</v>
      </c>
      <c r="H380" s="2">
        <f t="shared" si="89"/>
        <v>12.001534627845855</v>
      </c>
      <c r="I380" s="24">
        <f t="shared" si="87"/>
        <v>6.3843022976285502</v>
      </c>
      <c r="J380" s="5">
        <f t="shared" si="81"/>
        <v>1.0570631584201318E-2</v>
      </c>
      <c r="K380" s="16">
        <f t="shared" si="78"/>
        <v>-51.915297662588408</v>
      </c>
      <c r="L380" s="58" t="b">
        <f t="shared" si="88"/>
        <v>0</v>
      </c>
      <c r="M380" s="66">
        <f t="shared" si="79"/>
        <v>-1.5514048502545741</v>
      </c>
      <c r="N380" s="65">
        <f t="shared" si="82"/>
        <v>1.7149999999999854</v>
      </c>
    </row>
    <row r="381" spans="1:14">
      <c r="A381" s="24">
        <f t="shared" si="76"/>
        <v>11.579923785872182</v>
      </c>
      <c r="B381" s="25">
        <f t="shared" si="83"/>
        <v>1.7199999999999853</v>
      </c>
      <c r="C381" s="17">
        <f t="shared" si="80"/>
        <v>16.716671411015401</v>
      </c>
      <c r="D381" s="17">
        <f t="shared" si="84"/>
        <v>11.579884186388719</v>
      </c>
      <c r="E381" s="25">
        <f t="shared" si="77"/>
        <v>7.9198966924315106E-3</v>
      </c>
      <c r="F381" s="2">
        <f t="shared" si="85"/>
        <v>81.432713744821058</v>
      </c>
      <c r="G381" s="24">
        <f t="shared" si="86"/>
        <v>0.14282639477568559</v>
      </c>
      <c r="H381" s="2">
        <f t="shared" si="89"/>
        <v>12.001108955435383</v>
      </c>
      <c r="I381" s="24">
        <f t="shared" si="87"/>
        <v>6.3843247575939701</v>
      </c>
      <c r="J381" s="5">
        <f t="shared" si="81"/>
        <v>1.0275243657422536E-2</v>
      </c>
      <c r="K381" s="16">
        <f t="shared" si="78"/>
        <v>-51.916662000980672</v>
      </c>
      <c r="L381" s="58" t="b">
        <f t="shared" si="88"/>
        <v>0</v>
      </c>
      <c r="M381" s="66">
        <f t="shared" si="79"/>
        <v>-1.5514103080943933</v>
      </c>
      <c r="N381" s="65">
        <f t="shared" si="82"/>
        <v>1.7199999999999853</v>
      </c>
    </row>
    <row r="382" spans="1:14">
      <c r="A382" s="24">
        <f t="shared" si="76"/>
        <v>11.579962278779446</v>
      </c>
      <c r="B382" s="25">
        <f t="shared" si="83"/>
        <v>1.7249999999999852</v>
      </c>
      <c r="C382" s="17">
        <f t="shared" si="80"/>
        <v>16.774570930946055</v>
      </c>
      <c r="D382" s="17">
        <f t="shared" si="84"/>
        <v>11.579923785872182</v>
      </c>
      <c r="E382" s="25">
        <f t="shared" si="77"/>
        <v>7.6985814526047058E-3</v>
      </c>
      <c r="F382" s="2">
        <f t="shared" si="85"/>
        <v>81.432992218538871</v>
      </c>
      <c r="G382" s="24">
        <f t="shared" si="86"/>
        <v>0.14282076695820095</v>
      </c>
      <c r="H382" s="2">
        <f t="shared" si="89"/>
        <v>12.000695178103257</v>
      </c>
      <c r="I382" s="24">
        <f t="shared" si="87"/>
        <v>6.3843465899334477</v>
      </c>
      <c r="J382" s="5">
        <f t="shared" si="81"/>
        <v>9.9881101122876598E-3</v>
      </c>
      <c r="K382" s="16">
        <f t="shared" si="78"/>
        <v>-51.917988214017292</v>
      </c>
      <c r="L382" s="58" t="b">
        <f t="shared" si="88"/>
        <v>0</v>
      </c>
      <c r="M382" s="66">
        <f t="shared" si="79"/>
        <v>-1.5514156134191985</v>
      </c>
      <c r="N382" s="65">
        <f t="shared" si="82"/>
        <v>1.7249999999999852</v>
      </c>
    </row>
    <row r="383" spans="1:14">
      <c r="A383" s="24">
        <f t="shared" si="76"/>
        <v>11.579999696032905</v>
      </c>
      <c r="B383" s="25">
        <f t="shared" si="83"/>
        <v>1.7299999999999851</v>
      </c>
      <c r="C383" s="17">
        <f t="shared" si="80"/>
        <v>16.832470646107684</v>
      </c>
      <c r="D383" s="17">
        <f t="shared" si="84"/>
        <v>11.579962278779446</v>
      </c>
      <c r="E383" s="25">
        <f t="shared" si="77"/>
        <v>7.4834506918494501E-3</v>
      </c>
      <c r="F383" s="2">
        <f t="shared" si="85"/>
        <v>81.433262910529223</v>
      </c>
      <c r="G383" s="24">
        <f t="shared" si="86"/>
        <v>0.14281529640561827</v>
      </c>
      <c r="H383" s="2">
        <f t="shared" si="89"/>
        <v>12.000292963450933</v>
      </c>
      <c r="I383" s="24">
        <f t="shared" si="87"/>
        <v>6.3843678121854905</v>
      </c>
      <c r="J383" s="5">
        <f t="shared" si="81"/>
        <v>9.7090002866406459E-3</v>
      </c>
      <c r="K383" s="16">
        <f t="shared" si="78"/>
        <v>-51.91927736708103</v>
      </c>
      <c r="L383" s="58" t="b">
        <f t="shared" si="88"/>
        <v>0</v>
      </c>
      <c r="M383" s="66">
        <f t="shared" si="79"/>
        <v>-1.5514207704909069</v>
      </c>
      <c r="N383" s="65">
        <f t="shared" si="82"/>
        <v>1.7299999999999851</v>
      </c>
    </row>
    <row r="384" spans="1:14">
      <c r="A384" s="24">
        <f t="shared" si="76"/>
        <v>11.580036067690854</v>
      </c>
      <c r="B384" s="25">
        <f t="shared" si="83"/>
        <v>1.734999999999985</v>
      </c>
      <c r="C384" s="17">
        <f t="shared" si="80"/>
        <v>16.890370551044715</v>
      </c>
      <c r="D384" s="17">
        <f t="shared" si="84"/>
        <v>11.579999696032905</v>
      </c>
      <c r="E384" s="25">
        <f t="shared" si="77"/>
        <v>7.2743315898029237E-3</v>
      </c>
      <c r="F384" s="2">
        <f t="shared" si="85"/>
        <v>81.433526038246313</v>
      </c>
      <c r="G384" s="24">
        <f t="shared" si="86"/>
        <v>0.14280997872329418</v>
      </c>
      <c r="H384" s="2">
        <f t="shared" si="89"/>
        <v>11.999901988368467</v>
      </c>
      <c r="I384" s="24">
        <f t="shared" si="87"/>
        <v>6.3843884413985101</v>
      </c>
      <c r="J384" s="5">
        <f t="shared" si="81"/>
        <v>9.4376899639829516E-3</v>
      </c>
      <c r="K384" s="16">
        <f t="shared" si="78"/>
        <v>-51.920530495783545</v>
      </c>
      <c r="L384" s="58" t="b">
        <f t="shared" si="88"/>
        <v>0</v>
      </c>
      <c r="M384" s="66">
        <f t="shared" si="79"/>
        <v>-1.5514257834523306</v>
      </c>
      <c r="N384" s="65">
        <f t="shared" si="82"/>
        <v>1.734999999999985</v>
      </c>
    </row>
    <row r="385" spans="1:14">
      <c r="A385" s="24">
        <f t="shared" si="76"/>
        <v>11.580071422971631</v>
      </c>
      <c r="B385" s="25">
        <f t="shared" si="83"/>
        <v>1.7399999999999849</v>
      </c>
      <c r="C385" s="17">
        <f t="shared" si="80"/>
        <v>16.948270640454023</v>
      </c>
      <c r="D385" s="17">
        <f t="shared" si="84"/>
        <v>11.580036067690854</v>
      </c>
      <c r="E385" s="25">
        <f t="shared" si="77"/>
        <v>7.0710561554208412E-3</v>
      </c>
      <c r="F385" s="2">
        <f t="shared" si="85"/>
        <v>81.433781813067753</v>
      </c>
      <c r="G385" s="24">
        <f t="shared" si="86"/>
        <v>0.14280480963939116</v>
      </c>
      <c r="H385" s="2">
        <f t="shared" si="89"/>
        <v>11.99952193877504</v>
      </c>
      <c r="I385" s="24">
        <f t="shared" si="87"/>
        <v>6.3844084941445116</v>
      </c>
      <c r="J385" s="5">
        <f t="shared" si="81"/>
        <v>9.1739611934205673E-3</v>
      </c>
      <c r="K385" s="16">
        <f t="shared" si="78"/>
        <v>-51.921748606797017</v>
      </c>
      <c r="L385" s="58" t="b">
        <f t="shared" si="88"/>
        <v>0</v>
      </c>
      <c r="M385" s="66">
        <f t="shared" si="79"/>
        <v>-1.5514306563305187</v>
      </c>
      <c r="N385" s="65">
        <f t="shared" si="82"/>
        <v>1.7399999999999849</v>
      </c>
    </row>
    <row r="386" spans="1:14">
      <c r="A386" s="24">
        <f t="shared" si="76"/>
        <v>11.580105790277091</v>
      </c>
      <c r="B386" s="25">
        <f t="shared" si="83"/>
        <v>1.7449999999999848</v>
      </c>
      <c r="C386" s="17">
        <f t="shared" si="80"/>
        <v>17.006170909180678</v>
      </c>
      <c r="D386" s="17">
        <f t="shared" si="84"/>
        <v>11.580071422971631</v>
      </c>
      <c r="E386" s="25">
        <f t="shared" si="77"/>
        <v>6.8734610920381826E-3</v>
      </c>
      <c r="F386" s="2">
        <f t="shared" si="85"/>
        <v>81.434030440464412</v>
      </c>
      <c r="G386" s="24">
        <f t="shared" si="86"/>
        <v>0.14279978500144316</v>
      </c>
      <c r="H386" s="2">
        <f t="shared" si="89"/>
        <v>11.999152509366446</v>
      </c>
      <c r="I386" s="24">
        <f t="shared" si="87"/>
        <v>6.3844279865324101</v>
      </c>
      <c r="J386" s="5">
        <f t="shared" si="81"/>
        <v>8.9176021144413663E-3</v>
      </c>
      <c r="K386" s="16">
        <f t="shared" si="78"/>
        <v>-51.922932678663145</v>
      </c>
      <c r="L386" s="58" t="b">
        <f t="shared" si="88"/>
        <v>0</v>
      </c>
      <c r="M386" s="66">
        <f t="shared" si="79"/>
        <v>-1.5514353930399842</v>
      </c>
      <c r="N386" s="65">
        <f t="shared" si="82"/>
        <v>1.7449999999999848</v>
      </c>
    </row>
    <row r="387" spans="1:14">
      <c r="A387" s="24">
        <f t="shared" si="76"/>
        <v>11.580139197215422</v>
      </c>
      <c r="B387" s="25">
        <f t="shared" si="83"/>
        <v>1.7499999999999847</v>
      </c>
      <c r="C387" s="17">
        <f t="shared" si="80"/>
        <v>17.064071352213801</v>
      </c>
      <c r="D387" s="17">
        <f t="shared" si="84"/>
        <v>11.580105790277091</v>
      </c>
      <c r="E387" s="25">
        <f t="shared" si="77"/>
        <v>6.6813876662064654E-3</v>
      </c>
      <c r="F387" s="2">
        <f t="shared" si="85"/>
        <v>81.434272120165403</v>
      </c>
      <c r="G387" s="24">
        <f t="shared" si="86"/>
        <v>0.14279490077302254</v>
      </c>
      <c r="H387" s="2">
        <f t="shared" si="89"/>
        <v>11.998793403370044</v>
      </c>
      <c r="I387" s="24">
        <f t="shared" si="87"/>
        <v>6.3844469342209678</v>
      </c>
      <c r="J387" s="5">
        <f t="shared" si="81"/>
        <v>8.668406786858391E-3</v>
      </c>
      <c r="K387" s="16">
        <f t="shared" si="78"/>
        <v>-51.924083662578809</v>
      </c>
      <c r="L387" s="58" t="b">
        <f t="shared" si="88"/>
        <v>0</v>
      </c>
      <c r="M387" s="66">
        <f t="shared" si="79"/>
        <v>-1.5514399973858559</v>
      </c>
      <c r="N387" s="65">
        <f t="shared" si="82"/>
        <v>1.7499999999999847</v>
      </c>
    </row>
    <row r="388" spans="1:14">
      <c r="A388" s="24">
        <f t="shared" si="76"/>
        <v>11.580171670623322</v>
      </c>
      <c r="B388" s="25">
        <f t="shared" si="83"/>
        <v>1.7549999999999846</v>
      </c>
      <c r="C388" s="17">
        <f t="shared" si="80"/>
        <v>17.121971964682533</v>
      </c>
      <c r="D388" s="17">
        <f t="shared" si="84"/>
        <v>11.580139197215422</v>
      </c>
      <c r="E388" s="25">
        <f t="shared" si="77"/>
        <v>6.494681580107871E-3</v>
      </c>
      <c r="F388" s="2">
        <f t="shared" si="85"/>
        <v>81.434507046318586</v>
      </c>
      <c r="G388" s="24">
        <f t="shared" si="86"/>
        <v>0.14279015303049664</v>
      </c>
      <c r="H388" s="2">
        <f t="shared" si="89"/>
        <v>11.998444332306288</v>
      </c>
      <c r="I388" s="24">
        <f t="shared" si="87"/>
        <v>6.384465352431377</v>
      </c>
      <c r="J388" s="5">
        <f t="shared" si="81"/>
        <v>8.4261750253328167E-3</v>
      </c>
      <c r="K388" s="16">
        <f t="shared" si="78"/>
        <v>-51.925202483160568</v>
      </c>
      <c r="L388" s="58" t="b">
        <f t="shared" si="88"/>
        <v>0</v>
      </c>
      <c r="M388" s="66">
        <f t="shared" si="79"/>
        <v>-1.5514444730669297</v>
      </c>
      <c r="N388" s="65">
        <f t="shared" si="82"/>
        <v>1.7549999999999846</v>
      </c>
    </row>
    <row r="389" spans="1:14">
      <c r="A389" s="24">
        <f t="shared" si="76"/>
        <v>11.580203236587561</v>
      </c>
      <c r="B389" s="25">
        <f t="shared" si="83"/>
        <v>1.7599999999999845</v>
      </c>
      <c r="C389" s="17">
        <f t="shared" si="80"/>
        <v>17.17987274185213</v>
      </c>
      <c r="D389" s="17">
        <f t="shared" si="84"/>
        <v>11.580171670623322</v>
      </c>
      <c r="E389" s="25">
        <f t="shared" si="77"/>
        <v>6.3131928477077265E-3</v>
      </c>
      <c r="F389" s="2">
        <f t="shared" si="85"/>
        <v>81.4347354076465</v>
      </c>
      <c r="G389" s="24">
        <f t="shared" si="86"/>
        <v>0.14278553795987467</v>
      </c>
      <c r="H389" s="2">
        <f t="shared" si="89"/>
        <v>11.99810501575689</v>
      </c>
      <c r="I389" s="24">
        <f t="shared" si="87"/>
        <v>6.3844832559594851</v>
      </c>
      <c r="J389" s="5">
        <f t="shared" si="81"/>
        <v>8.1907122384978111E-3</v>
      </c>
      <c r="K389" s="16">
        <f t="shared" si="78"/>
        <v>-51.926290039187393</v>
      </c>
      <c r="L389" s="58" t="b">
        <f t="shared" si="88"/>
        <v>0</v>
      </c>
      <c r="M389" s="66">
        <f t="shared" si="79"/>
        <v>-1.5514488236786423</v>
      </c>
      <c r="N389" s="65">
        <f t="shared" si="82"/>
        <v>1.7599999999999845</v>
      </c>
    </row>
    <row r="390" spans="1:14">
      <c r="A390" s="24">
        <f t="shared" si="76"/>
        <v>11.580233920465933</v>
      </c>
      <c r="B390" s="25">
        <f t="shared" si="83"/>
        <v>1.7649999999999844</v>
      </c>
      <c r="C390" s="17">
        <f t="shared" si="80"/>
        <v>17.237773679120156</v>
      </c>
      <c r="D390" s="17">
        <f t="shared" si="84"/>
        <v>11.580203236587561</v>
      </c>
      <c r="E390" s="25">
        <f t="shared" si="77"/>
        <v>6.1367756741574587E-3</v>
      </c>
      <c r="F390" s="2">
        <f t="shared" si="85"/>
        <v>81.434957387597976</v>
      </c>
      <c r="G390" s="24">
        <f t="shared" si="86"/>
        <v>0.14278105185374609</v>
      </c>
      <c r="H390" s="2">
        <f t="shared" si="89"/>
        <v>11.997775181139726</v>
      </c>
      <c r="I390" s="24">
        <f t="shared" si="87"/>
        <v>6.3845006591876814</v>
      </c>
      <c r="J390" s="5">
        <f t="shared" si="81"/>
        <v>7.9618292727541319E-3</v>
      </c>
      <c r="K390" s="16">
        <f t="shared" si="78"/>
        <v>-51.927347204322622</v>
      </c>
      <c r="L390" s="58" t="b">
        <f t="shared" si="88"/>
        <v>0</v>
      </c>
      <c r="M390" s="66">
        <f t="shared" si="79"/>
        <v>-1.5514530527159547</v>
      </c>
      <c r="N390" s="65">
        <f t="shared" si="82"/>
        <v>1.7649999999999844</v>
      </c>
    </row>
    <row r="391" spans="1:14">
      <c r="A391" s="24">
        <f t="shared" si="76"/>
        <v>11.580263746907626</v>
      </c>
      <c r="B391" s="25">
        <f t="shared" si="83"/>
        <v>1.7699999999999843</v>
      </c>
      <c r="C391" s="17">
        <f t="shared" si="80"/>
        <v>17.295674772012791</v>
      </c>
      <c r="D391" s="17">
        <f t="shared" si="84"/>
        <v>11.580233920465933</v>
      </c>
      <c r="E391" s="25">
        <f t="shared" si="77"/>
        <v>5.965288338796202E-3</v>
      </c>
      <c r="F391" s="2">
        <f t="shared" si="85"/>
        <v>81.435173164495566</v>
      </c>
      <c r="G391" s="24">
        <f t="shared" si="86"/>
        <v>0.14277669110829924</v>
      </c>
      <c r="H391" s="2">
        <f t="shared" si="89"/>
        <v>11.997454563489633</v>
      </c>
      <c r="I391" s="24">
        <f t="shared" si="87"/>
        <v>6.3845175760964521</v>
      </c>
      <c r="J391" s="5">
        <f t="shared" si="81"/>
        <v>7.7393422601596444E-3</v>
      </c>
      <c r="K391" s="16">
        <f t="shared" si="78"/>
        <v>-51.928374827815404</v>
      </c>
      <c r="L391" s="58" t="b">
        <f t="shared" si="88"/>
        <v>0</v>
      </c>
      <c r="M391" s="66">
        <f t="shared" si="79"/>
        <v>-1.5514571635761687</v>
      </c>
      <c r="N391" s="65">
        <f t="shared" si="82"/>
        <v>1.7699999999999843</v>
      </c>
    </row>
    <row r="392" spans="1:14">
      <c r="A392" s="24">
        <f t="shared" si="76"/>
        <v>11.580292739873032</v>
      </c>
      <c r="B392" s="25">
        <f t="shared" si="83"/>
        <v>1.7749999999999841</v>
      </c>
      <c r="C392" s="17">
        <f t="shared" si="80"/>
        <v>17.353576016181226</v>
      </c>
      <c r="D392" s="17">
        <f t="shared" si="84"/>
        <v>11.580263746907626</v>
      </c>
      <c r="E392" s="25">
        <f t="shared" si="77"/>
        <v>5.7985930812031504E-3</v>
      </c>
      <c r="F392" s="2">
        <f t="shared" si="85"/>
        <v>81.43538291167863</v>
      </c>
      <c r="G392" s="24">
        <f t="shared" si="86"/>
        <v>0.14277245222043075</v>
      </c>
      <c r="H392" s="2">
        <f t="shared" si="89"/>
        <v>11.997142905245882</v>
      </c>
      <c r="I392" s="24">
        <f t="shared" si="87"/>
        <v>6.3845340202756047</v>
      </c>
      <c r="J392" s="5">
        <f t="shared" si="81"/>
        <v>7.5230724709509349E-3</v>
      </c>
      <c r="K392" s="16">
        <f t="shared" si="78"/>
        <v>-51.929373735183574</v>
      </c>
      <c r="L392" s="58" t="b">
        <f t="shared" si="88"/>
        <v>0</v>
      </c>
      <c r="M392" s="66">
        <f t="shared" si="79"/>
        <v>-1.5514611595616525</v>
      </c>
      <c r="N392" s="65">
        <f t="shared" si="82"/>
        <v>1.7749999999999841</v>
      </c>
    </row>
    <row r="393" spans="1:14">
      <c r="A393" s="24">
        <f t="shared" si="76"/>
        <v>11.580320922652986</v>
      </c>
      <c r="B393" s="25">
        <f t="shared" si="83"/>
        <v>1.779999999999984</v>
      </c>
      <c r="C393" s="17">
        <f t="shared" si="80"/>
        <v>17.411477407398177</v>
      </c>
      <c r="D393" s="17">
        <f t="shared" si="84"/>
        <v>11.580292739873032</v>
      </c>
      <c r="E393" s="25">
        <f t="shared" si="77"/>
        <v>5.6365559905221831E-3</v>
      </c>
      <c r="F393" s="2">
        <f t="shared" si="85"/>
        <v>81.435586797642827</v>
      </c>
      <c r="G393" s="24">
        <f t="shared" si="86"/>
        <v>0.14276833178492537</v>
      </c>
      <c r="H393" s="2">
        <f t="shared" si="89"/>
        <v>11.996839956044836</v>
      </c>
      <c r="I393" s="24">
        <f t="shared" si="87"/>
        <v>6.3845500049351971</v>
      </c>
      <c r="J393" s="5">
        <f t="shared" si="81"/>
        <v>7.3128461696561342E-3</v>
      </c>
      <c r="K393" s="16">
        <f t="shared" si="78"/>
        <v>-51.930344728876783</v>
      </c>
      <c r="L393" s="58" t="b">
        <f t="shared" si="88"/>
        <v>0</v>
      </c>
      <c r="M393" s="66">
        <f t="shared" si="79"/>
        <v>-1.5514650438824855</v>
      </c>
      <c r="N393" s="65">
        <f t="shared" si="82"/>
        <v>1.779999999999984</v>
      </c>
    </row>
    <row r="394" spans="1:14">
      <c r="A394" s="24">
        <f t="shared" si="76"/>
        <v>11.580348317887475</v>
      </c>
      <c r="B394" s="25">
        <f t="shared" si="83"/>
        <v>1.7849999999999839</v>
      </c>
      <c r="C394" s="17">
        <f t="shared" si="80"/>
        <v>17.469378941554492</v>
      </c>
      <c r="D394" s="17">
        <f t="shared" si="84"/>
        <v>11.580320922652986</v>
      </c>
      <c r="E394" s="25">
        <f t="shared" si="77"/>
        <v>5.4790468980129717E-3</v>
      </c>
      <c r="F394" s="2">
        <f t="shared" si="85"/>
        <v>81.43578498617525</v>
      </c>
      <c r="G394" s="24">
        <f t="shared" si="86"/>
        <v>0.14276432649172655</v>
      </c>
      <c r="H394" s="2">
        <f t="shared" si="89"/>
        <v>11.996545472519255</v>
      </c>
      <c r="I394" s="24">
        <f t="shared" si="87"/>
        <v>6.384565542916139</v>
      </c>
      <c r="J394" s="5">
        <f t="shared" si="81"/>
        <v>7.1084944758383947E-3</v>
      </c>
      <c r="K394" s="16">
        <f t="shared" si="78"/>
        <v>-51.931288588920182</v>
      </c>
      <c r="L394" s="58" t="b">
        <f t="shared" si="88"/>
        <v>0</v>
      </c>
      <c r="M394" s="66">
        <f t="shared" si="79"/>
        <v>-1.5514688196590498</v>
      </c>
      <c r="N394" s="65">
        <f t="shared" si="82"/>
        <v>1.7849999999999839</v>
      </c>
    </row>
    <row r="395" spans="1:14">
      <c r="A395" s="24">
        <f t="shared" si="76"/>
        <v>11.580374947583836</v>
      </c>
      <c r="B395" s="25">
        <f t="shared" si="83"/>
        <v>1.7899999999999838</v>
      </c>
      <c r="C395" s="17">
        <f t="shared" si="80"/>
        <v>17.527280614655844</v>
      </c>
      <c r="D395" s="17">
        <f t="shared" si="84"/>
        <v>11.580348317887475</v>
      </c>
      <c r="E395" s="25">
        <f t="shared" si="77"/>
        <v>5.3259392723231658E-3</v>
      </c>
      <c r="F395" s="2">
        <f t="shared" si="85"/>
        <v>81.435977636486101</v>
      </c>
      <c r="G395" s="24">
        <f t="shared" si="86"/>
        <v>0.14276043312327399</v>
      </c>
      <c r="H395" s="2">
        <f t="shared" si="89"/>
        <v>11.996259218102567</v>
      </c>
      <c r="I395" s="24">
        <f t="shared" si="87"/>
        <v>6.3845806467005097</v>
      </c>
      <c r="J395" s="5">
        <f t="shared" si="81"/>
        <v>6.9098532282592584E-3</v>
      </c>
      <c r="K395" s="16">
        <f t="shared" si="78"/>
        <v>-51.932206073542254</v>
      </c>
      <c r="L395" s="58" t="b">
        <f t="shared" si="88"/>
        <v>0</v>
      </c>
      <c r="M395" s="66">
        <f t="shared" si="79"/>
        <v>-1.5514724899245298</v>
      </c>
      <c r="N395" s="65">
        <f t="shared" si="82"/>
        <v>1.7899999999999838</v>
      </c>
    </row>
    <row r="396" spans="1:14">
      <c r="A396" s="24">
        <f t="shared" si="76"/>
        <v>11.580400833134426</v>
      </c>
      <c r="B396" s="25">
        <f t="shared" si="83"/>
        <v>1.7949999999999837</v>
      </c>
      <c r="C396" s="17">
        <f t="shared" si="80"/>
        <v>17.585182422819521</v>
      </c>
      <c r="D396" s="17">
        <f t="shared" si="84"/>
        <v>11.580374947583836</v>
      </c>
      <c r="E396" s="25">
        <f t="shared" si="77"/>
        <v>5.1771101179564939E-3</v>
      </c>
      <c r="F396" s="2">
        <f t="shared" si="85"/>
        <v>81.436164903336618</v>
      </c>
      <c r="G396" s="24">
        <f t="shared" si="86"/>
        <v>0.14275664855191889</v>
      </c>
      <c r="H396" s="2">
        <f t="shared" si="89"/>
        <v>11.995980962838813</v>
      </c>
      <c r="I396" s="24">
        <f t="shared" si="87"/>
        <v>6.3845953284215904</v>
      </c>
      <c r="J396" s="5">
        <f t="shared" si="81"/>
        <v>6.716762852998606E-3</v>
      </c>
      <c r="K396" s="16">
        <f t="shared" si="78"/>
        <v>-51.933097919783386</v>
      </c>
      <c r="L396" s="58" t="b">
        <f t="shared" si="88"/>
        <v>0</v>
      </c>
      <c r="M396" s="66">
        <f t="shared" si="79"/>
        <v>-1.5514760576273456</v>
      </c>
      <c r="N396" s="65">
        <f t="shared" si="82"/>
        <v>1.7949999999999837</v>
      </c>
    </row>
    <row r="397" spans="1:14">
      <c r="A397" s="24">
        <f t="shared" si="76"/>
        <v>11.580425995333808</v>
      </c>
      <c r="B397" s="25">
        <f t="shared" si="83"/>
        <v>1.7999999999999836</v>
      </c>
      <c r="C397" s="17">
        <f t="shared" si="80"/>
        <v>17.643084362271317</v>
      </c>
      <c r="D397" s="17">
        <f t="shared" si="84"/>
        <v>11.580400833134426</v>
      </c>
      <c r="E397" s="25">
        <f t="shared" si="77"/>
        <v>5.0324398764390148E-3</v>
      </c>
      <c r="F397" s="2">
        <f t="shared" si="85"/>
        <v>81.436346937163322</v>
      </c>
      <c r="G397" s="24">
        <f t="shared" si="86"/>
        <v>0.14275296973741258</v>
      </c>
      <c r="H397" s="2">
        <f t="shared" si="89"/>
        <v>11.995710483198</v>
      </c>
      <c r="I397" s="24">
        <f t="shared" si="87"/>
        <v>6.3846095998736043</v>
      </c>
      <c r="J397" s="5">
        <f t="shared" si="81"/>
        <v>6.5290682353301007E-3</v>
      </c>
      <c r="K397" s="16">
        <f t="shared" si="78"/>
        <v>-51.933964844087662</v>
      </c>
      <c r="L397" s="58" t="b">
        <f t="shared" si="88"/>
        <v>0</v>
      </c>
      <c r="M397" s="66">
        <f t="shared" si="79"/>
        <v>-1.5514795256335336</v>
      </c>
      <c r="N397" s="65">
        <f t="shared" si="82"/>
        <v>1.7999999999999836</v>
      </c>
    </row>
    <row r="398" spans="1:14">
      <c r="A398" s="24">
        <f t="shared" si="76"/>
        <v>11.580450454395459</v>
      </c>
      <c r="B398" s="25">
        <f t="shared" si="83"/>
        <v>1.8049999999999835</v>
      </c>
      <c r="C398" s="17">
        <f t="shared" si="80"/>
        <v>17.700986429342489</v>
      </c>
      <c r="D398" s="17">
        <f t="shared" si="84"/>
        <v>11.580425995333808</v>
      </c>
      <c r="E398" s="25">
        <f t="shared" si="77"/>
        <v>4.891812330215216E-3</v>
      </c>
      <c r="F398" s="2">
        <f t="shared" si="85"/>
        <v>81.436523884198934</v>
      </c>
      <c r="G398" s="24">
        <f t="shared" si="86"/>
        <v>0.1427493937244636</v>
      </c>
      <c r="H398" s="2">
        <f t="shared" si="89"/>
        <v>11.995447561896498</v>
      </c>
      <c r="I398" s="24">
        <f t="shared" si="87"/>
        <v>6.3846234725211959</v>
      </c>
      <c r="J398" s="5">
        <f t="shared" si="81"/>
        <v>6.3466185950760015E-3</v>
      </c>
      <c r="K398" s="16">
        <f t="shared" si="78"/>
        <v>-51.934807542878964</v>
      </c>
      <c r="L398" s="58" t="b">
        <f t="shared" si="88"/>
        <v>0</v>
      </c>
      <c r="M398" s="66">
        <f t="shared" si="79"/>
        <v>-1.5514828967290359</v>
      </c>
      <c r="N398" s="65">
        <f t="shared" si="82"/>
        <v>1.8049999999999835</v>
      </c>
    </row>
    <row r="399" spans="1:14">
      <c r="A399" s="24">
        <f t="shared" si="76"/>
        <v>11.580474229968006</v>
      </c>
      <c r="B399" s="25">
        <f t="shared" si="83"/>
        <v>1.8099999999999834</v>
      </c>
      <c r="C399" s="17">
        <f t="shared" si="80"/>
        <v>17.758888620466813</v>
      </c>
      <c r="D399" s="17">
        <f t="shared" si="84"/>
        <v>11.580450454395459</v>
      </c>
      <c r="E399" s="25">
        <f t="shared" si="77"/>
        <v>4.7551145093852653E-3</v>
      </c>
      <c r="F399" s="2">
        <f t="shared" si="85"/>
        <v>81.436695886589789</v>
      </c>
      <c r="G399" s="24">
        <f t="shared" si="86"/>
        <v>0.14274591764036404</v>
      </c>
      <c r="H399" s="2">
        <f t="shared" si="89"/>
        <v>11.995191987722514</v>
      </c>
      <c r="I399" s="24">
        <f t="shared" si="87"/>
        <v>6.384636957508639</v>
      </c>
      <c r="J399" s="5">
        <f t="shared" si="81"/>
        <v>6.1692673655064654E-3</v>
      </c>
      <c r="K399" s="16">
        <f t="shared" si="78"/>
        <v>-51.935626693120014</v>
      </c>
      <c r="L399" s="58" t="b">
        <f t="shared" si="88"/>
        <v>0</v>
      </c>
      <c r="M399" s="66">
        <f t="shared" si="79"/>
        <v>-1.5514861736219441</v>
      </c>
      <c r="N399" s="65">
        <f t="shared" si="82"/>
        <v>1.8099999999999834</v>
      </c>
    </row>
    <row r="400" spans="1:14">
      <c r="A400" s="24">
        <f t="shared" si="76"/>
        <v>11.580497341151011</v>
      </c>
      <c r="B400" s="25">
        <f t="shared" si="83"/>
        <v>1.8149999999999833</v>
      </c>
      <c r="C400" s="17">
        <f t="shared" si="80"/>
        <v>17.816790932177721</v>
      </c>
      <c r="D400" s="17">
        <f t="shared" si="84"/>
        <v>11.580474229968006</v>
      </c>
      <c r="E400" s="25">
        <f t="shared" si="77"/>
        <v>4.6222366008828435E-3</v>
      </c>
      <c r="F400" s="2">
        <f t="shared" si="85"/>
        <v>81.436863082510072</v>
      </c>
      <c r="G400" s="24">
        <f t="shared" si="86"/>
        <v>0.1427425386926813</v>
      </c>
      <c r="H400" s="2">
        <f t="shared" si="89"/>
        <v>11.994943555366389</v>
      </c>
      <c r="I400" s="24">
        <f t="shared" si="87"/>
        <v>6.3846500656687892</v>
      </c>
      <c r="J400" s="5">
        <f t="shared" si="81"/>
        <v>5.9968720755709465E-3</v>
      </c>
      <c r="K400" s="16">
        <f t="shared" si="78"/>
        <v>-51.936422952856439</v>
      </c>
      <c r="L400" s="58" t="b">
        <f t="shared" si="88"/>
        <v>0</v>
      </c>
      <c r="M400" s="66">
        <f t="shared" si="79"/>
        <v>-1.5514893589446768</v>
      </c>
      <c r="N400" s="65">
        <f t="shared" si="82"/>
        <v>1.8149999999999833</v>
      </c>
    </row>
    <row r="401" spans="1:14">
      <c r="A401" s="24">
        <f t="shared" si="76"/>
        <v>11.580519806510312</v>
      </c>
      <c r="B401" s="25">
        <f t="shared" si="83"/>
        <v>1.8199999999999832</v>
      </c>
      <c r="C401" s="17">
        <f t="shared" si="80"/>
        <v>17.874693361105518</v>
      </c>
      <c r="D401" s="17">
        <f t="shared" si="84"/>
        <v>11.580497341151011</v>
      </c>
      <c r="E401" s="25">
        <f t="shared" si="77"/>
        <v>4.4930718602725628E-3</v>
      </c>
      <c r="F401" s="2">
        <f t="shared" si="85"/>
        <v>81.437025606272812</v>
      </c>
      <c r="G401" s="24">
        <f t="shared" si="86"/>
        <v>0.14273925416701488</v>
      </c>
      <c r="H401" s="2">
        <f t="shared" si="89"/>
        <v>11.994702065255655</v>
      </c>
      <c r="I401" s="24">
        <f t="shared" si="87"/>
        <v>6.3846628075317877</v>
      </c>
      <c r="J401" s="5">
        <f t="shared" si="81"/>
        <v>5.8292942354475109E-3</v>
      </c>
      <c r="K401" s="16">
        <f t="shared" si="78"/>
        <v>-51.937196961745279</v>
      </c>
      <c r="L401" s="58" t="b">
        <f t="shared" si="88"/>
        <v>0</v>
      </c>
      <c r="M401" s="66">
        <f t="shared" si="79"/>
        <v>-1.5514924552560867</v>
      </c>
      <c r="N401" s="65">
        <f t="shared" si="82"/>
        <v>1.8199999999999832</v>
      </c>
    </row>
    <row r="402" spans="1:14">
      <c r="A402" s="24">
        <f t="shared" si="76"/>
        <v>11.580541644092943</v>
      </c>
      <c r="B402" s="25">
        <f t="shared" si="83"/>
        <v>1.8249999999999831</v>
      </c>
      <c r="C402" s="17">
        <f t="shared" si="80"/>
        <v>17.932595903974672</v>
      </c>
      <c r="D402" s="17">
        <f t="shared" si="84"/>
        <v>11.580519806510312</v>
      </c>
      <c r="E402" s="25">
        <f t="shared" si="77"/>
        <v>4.3675165260458199E-3</v>
      </c>
      <c r="F402" s="2">
        <f t="shared" si="85"/>
        <v>81.437183588437705</v>
      </c>
      <c r="G402" s="24">
        <f t="shared" si="86"/>
        <v>0.14273606142481701</v>
      </c>
      <c r="H402" s="2">
        <f t="shared" si="89"/>
        <v>11.994467323394817</v>
      </c>
      <c r="I402" s="24">
        <f t="shared" si="87"/>
        <v>6.384675193333516</v>
      </c>
      <c r="J402" s="5">
        <f t="shared" si="81"/>
        <v>5.6663992253520165E-3</v>
      </c>
      <c r="K402" s="16">
        <f t="shared" si="78"/>
        <v>-51.937949341568711</v>
      </c>
      <c r="L402" s="58" t="b">
        <f t="shared" si="88"/>
        <v>0</v>
      </c>
      <c r="M402" s="66">
        <f t="shared" si="79"/>
        <v>-1.5514954650435282</v>
      </c>
      <c r="N402" s="65">
        <f t="shared" si="82"/>
        <v>1.8249999999999831</v>
      </c>
    </row>
    <row r="403" spans="1:14">
      <c r="A403" s="24">
        <f t="shared" si="76"/>
        <v>11.580562871441623</v>
      </c>
      <c r="B403" s="25">
        <f t="shared" si="83"/>
        <v>1.829999999999983</v>
      </c>
      <c r="C403" s="17">
        <f t="shared" si="80"/>
        <v>17.990498557601182</v>
      </c>
      <c r="D403" s="17">
        <f t="shared" si="84"/>
        <v>11.580541644092943</v>
      </c>
      <c r="E403" s="25">
        <f t="shared" si="77"/>
        <v>4.2454697361716765E-3</v>
      </c>
      <c r="F403" s="2">
        <f t="shared" si="85"/>
        <v>81.437337155916154</v>
      </c>
      <c r="G403" s="24">
        <f t="shared" si="86"/>
        <v>0.14273295790127083</v>
      </c>
      <c r="H403" s="2">
        <f t="shared" si="89"/>
        <v>11.994239141209336</v>
      </c>
      <c r="I403" s="24">
        <f t="shared" si="87"/>
        <v>6.3846872330238265</v>
      </c>
      <c r="J403" s="5">
        <f t="shared" si="81"/>
        <v>5.5080561872814585E-3</v>
      </c>
      <c r="K403" s="16">
        <f t="shared" si="78"/>
        <v>-51.938680696734053</v>
      </c>
      <c r="L403" s="58" t="b">
        <f t="shared" si="88"/>
        <v>0</v>
      </c>
      <c r="M403" s="66">
        <f t="shared" si="79"/>
        <v>-1.551498390724845</v>
      </c>
      <c r="N403" s="65">
        <f t="shared" si="82"/>
        <v>1.829999999999983</v>
      </c>
    </row>
    <row r="404" spans="1:14">
      <c r="A404" s="24">
        <f t="shared" si="76"/>
        <v>11.580583505608859</v>
      </c>
      <c r="B404" s="25">
        <f t="shared" si="83"/>
        <v>1.8349999999999829</v>
      </c>
      <c r="C404" s="17">
        <f t="shared" si="80"/>
        <v>18.048401318890019</v>
      </c>
      <c r="D404" s="17">
        <f t="shared" si="84"/>
        <v>11.580562871441623</v>
      </c>
      <c r="E404" s="25">
        <f t="shared" si="77"/>
        <v>4.1268334471745447E-3</v>
      </c>
      <c r="F404" s="2">
        <f t="shared" si="85"/>
        <v>81.437486432073058</v>
      </c>
      <c r="G404" s="24">
        <f t="shared" si="86"/>
        <v>0.14272994110323164</v>
      </c>
      <c r="H404" s="2">
        <f t="shared" si="89"/>
        <v>11.994017335394272</v>
      </c>
      <c r="I404" s="24">
        <f t="shared" si="87"/>
        <v>6.3846989362745274</v>
      </c>
      <c r="J404" s="5">
        <f t="shared" si="81"/>
        <v>5.3541379199761084E-3</v>
      </c>
      <c r="K404" s="16">
        <f t="shared" si="78"/>
        <v>-51.939391614758513</v>
      </c>
      <c r="L404" s="58" t="b">
        <f t="shared" si="88"/>
        <v>0</v>
      </c>
      <c r="M404" s="66">
        <f t="shared" si="79"/>
        <v>-1.5515012346503116</v>
      </c>
      <c r="N404" s="65">
        <f t="shared" si="82"/>
        <v>1.8349999999999829</v>
      </c>
    </row>
    <row r="405" spans="1:14">
      <c r="A405" s="24">
        <f t="shared" si="76"/>
        <v>11.580603563170635</v>
      </c>
      <c r="B405" s="25">
        <f t="shared" si="83"/>
        <v>1.8399999999999828</v>
      </c>
      <c r="C405" s="17">
        <f t="shared" si="80"/>
        <v>18.106304184832645</v>
      </c>
      <c r="D405" s="17">
        <f t="shared" si="84"/>
        <v>11.580583505608859</v>
      </c>
      <c r="E405" s="25">
        <f t="shared" si="77"/>
        <v>4.011512355303181E-3</v>
      </c>
      <c r="F405" s="2">
        <f t="shared" si="85"/>
        <v>81.43763153682599</v>
      </c>
      <c r="G405" s="24">
        <f t="shared" si="86"/>
        <v>0.14272700860722429</v>
      </c>
      <c r="H405" s="2">
        <f t="shared" si="89"/>
        <v>11.993801727767032</v>
      </c>
      <c r="I405" s="24">
        <f t="shared" si="87"/>
        <v>6.3847103124871571</v>
      </c>
      <c r="J405" s="5">
        <f t="shared" si="81"/>
        <v>5.2045207767435911E-3</v>
      </c>
      <c r="K405" s="16">
        <f t="shared" si="78"/>
        <v>-51.940082666741844</v>
      </c>
      <c r="L405" s="58" t="b">
        <f t="shared" si="88"/>
        <v>0</v>
      </c>
      <c r="M405" s="66">
        <f t="shared" si="79"/>
        <v>-1.5515039991045363</v>
      </c>
      <c r="N405" s="65">
        <f t="shared" si="82"/>
        <v>1.8399999999999828</v>
      </c>
    </row>
    <row r="406" spans="1:14">
      <c r="A406" s="24">
        <f t="shared" si="76"/>
        <v>11.580623060239736</v>
      </c>
      <c r="B406" s="25">
        <f t="shared" si="83"/>
        <v>1.8449999999999827</v>
      </c>
      <c r="C406" s="17">
        <f t="shared" si="80"/>
        <v>18.164207152504595</v>
      </c>
      <c r="D406" s="17">
        <f t="shared" si="84"/>
        <v>11.580603563170635</v>
      </c>
      <c r="E406" s="25">
        <f t="shared" si="77"/>
        <v>3.8994138199896352E-3</v>
      </c>
      <c r="F406" s="2">
        <f t="shared" si="85"/>
        <v>81.437772586741531</v>
      </c>
      <c r="G406" s="24">
        <f t="shared" si="86"/>
        <v>0.14272415805749522</v>
      </c>
      <c r="H406" s="2">
        <f t="shared" si="89"/>
        <v>11.993592145124168</v>
      </c>
      <c r="I406" s="24">
        <f t="shared" si="87"/>
        <v>6.3847213708005359</v>
      </c>
      <c r="J406" s="5">
        <f t="shared" si="81"/>
        <v>5.059084566076932E-3</v>
      </c>
      <c r="K406" s="16">
        <f t="shared" si="78"/>
        <v>-51.940754407824947</v>
      </c>
      <c r="L406" s="58" t="b">
        <f t="shared" si="88"/>
        <v>0</v>
      </c>
      <c r="M406" s="66">
        <f t="shared" si="79"/>
        <v>-1.5515066863082776</v>
      </c>
      <c r="N406" s="65">
        <f t="shared" si="82"/>
        <v>1.8449999999999827</v>
      </c>
    </row>
    <row r="407" spans="1:14">
      <c r="A407" s="24">
        <f t="shared" si="76"/>
        <v>11.580642012478684</v>
      </c>
      <c r="B407" s="25">
        <f t="shared" si="83"/>
        <v>1.8499999999999825</v>
      </c>
      <c r="C407" s="17">
        <f t="shared" si="80"/>
        <v>18.222110219063122</v>
      </c>
      <c r="D407" s="17">
        <f t="shared" si="84"/>
        <v>11.580623060239736</v>
      </c>
      <c r="E407" s="25">
        <f t="shared" si="77"/>
        <v>3.7904477894671693E-3</v>
      </c>
      <c r="F407" s="2">
        <f t="shared" si="85"/>
        <v>81.437909695128937</v>
      </c>
      <c r="G407" s="24">
        <f t="shared" si="86"/>
        <v>0.14272138716411978</v>
      </c>
      <c r="H407" s="2">
        <f t="shared" si="89"/>
        <v>11.993388419102203</v>
      </c>
      <c r="I407" s="24">
        <f t="shared" si="87"/>
        <v>6.384732120098108</v>
      </c>
      <c r="J407" s="5">
        <f t="shared" si="81"/>
        <v>4.9177124550849813E-3</v>
      </c>
      <c r="K407" s="16">
        <f t="shared" si="78"/>
        <v>-51.941407377635436</v>
      </c>
      <c r="L407" s="58" t="b">
        <f t="shared" si="88"/>
        <v>0</v>
      </c>
      <c r="M407" s="66">
        <f t="shared" si="79"/>
        <v>-1.5515092984202354</v>
      </c>
      <c r="N407" s="65">
        <f t="shared" si="82"/>
        <v>1.8499999999999825</v>
      </c>
    </row>
    <row r="408" spans="1:14">
      <c r="A408" s="24">
        <f t="shared" si="76"/>
        <v>11.580660435112325</v>
      </c>
      <c r="B408" s="25">
        <f t="shared" si="83"/>
        <v>1.8549999999999824</v>
      </c>
      <c r="C408" s="17">
        <f t="shared" si="80"/>
        <v>18.280013381744919</v>
      </c>
      <c r="D408" s="17">
        <f t="shared" si="84"/>
        <v>11.580642012478684</v>
      </c>
      <c r="E408" s="25">
        <f t="shared" si="77"/>
        <v>3.6845267283386902E-3</v>
      </c>
      <c r="F408" s="2">
        <f t="shared" si="85"/>
        <v>81.438042972131029</v>
      </c>
      <c r="G408" s="24">
        <f t="shared" si="86"/>
        <v>0.14271869370116544</v>
      </c>
      <c r="H408" s="2">
        <f t="shared" si="89"/>
        <v>11.99319038604259</v>
      </c>
      <c r="I408" s="24">
        <f t="shared" si="87"/>
        <v>6.3847425690150725</v>
      </c>
      <c r="J408" s="5">
        <f t="shared" si="81"/>
        <v>4.7802908757819413E-3</v>
      </c>
      <c r="K408" s="16">
        <f t="shared" si="78"/>
        <v>-51.94204210072202</v>
      </c>
      <c r="L408" s="58" t="b">
        <f t="shared" si="88"/>
        <v>0</v>
      </c>
      <c r="M408" s="66">
        <f t="shared" si="79"/>
        <v>-1.5515118375387971</v>
      </c>
      <c r="N408" s="65">
        <f t="shared" si="82"/>
        <v>1.8549999999999824</v>
      </c>
    </row>
    <row r="409" spans="1:14">
      <c r="A409" s="24">
        <f t="shared" si="76"/>
        <v>11.580678342940061</v>
      </c>
      <c r="B409" s="25">
        <f t="shared" si="83"/>
        <v>1.8599999999999823</v>
      </c>
      <c r="C409" s="17">
        <f t="shared" si="80"/>
        <v>18.337916637863895</v>
      </c>
      <c r="D409" s="17">
        <f t="shared" si="84"/>
        <v>11.580660435112325</v>
      </c>
      <c r="E409" s="25">
        <f t="shared" si="77"/>
        <v>3.5815655473870936E-3</v>
      </c>
      <c r="F409" s="2">
        <f t="shared" si="85"/>
        <v>81.43817252481287</v>
      </c>
      <c r="G409" s="24">
        <f t="shared" si="86"/>
        <v>0.1427160755048999</v>
      </c>
      <c r="H409" s="2">
        <f t="shared" si="89"/>
        <v>11.992997886859969</v>
      </c>
      <c r="I409" s="24">
        <f t="shared" si="87"/>
        <v>6.3847527259453285</v>
      </c>
      <c r="J409" s="5">
        <f t="shared" si="81"/>
        <v>4.6467094336624833E-3</v>
      </c>
      <c r="K409" s="16">
        <f t="shared" si="78"/>
        <v>-51.94265908697453</v>
      </c>
      <c r="L409" s="58" t="b">
        <f t="shared" si="88"/>
        <v>0</v>
      </c>
      <c r="M409" s="66">
        <f t="shared" si="79"/>
        <v>-1.5515143057036997</v>
      </c>
      <c r="N409" s="65">
        <f t="shared" si="82"/>
        <v>1.8599999999999823</v>
      </c>
    </row>
    <row r="410" spans="1:14">
      <c r="A410" s="24">
        <f t="shared" si="76"/>
        <v>11.580695750347736</v>
      </c>
      <c r="B410" s="25">
        <f t="shared" si="83"/>
        <v>1.8649999999999822</v>
      </c>
      <c r="C410" s="17">
        <f t="shared" si="80"/>
        <v>18.395819984809027</v>
      </c>
      <c r="D410" s="17">
        <f t="shared" si="84"/>
        <v>11.580678342940061</v>
      </c>
      <c r="E410" s="25">
        <f t="shared" si="77"/>
        <v>3.4814815350774448E-3</v>
      </c>
      <c r="F410" s="2">
        <f t="shared" si="85"/>
        <v>81.438298457247626</v>
      </c>
      <c r="G410" s="24">
        <f t="shared" si="86"/>
        <v>0.1427135304720554</v>
      </c>
      <c r="H410" s="2">
        <f t="shared" si="89"/>
        <v>11.992810766914547</v>
      </c>
      <c r="I410" s="24">
        <f t="shared" si="87"/>
        <v>6.3847625990482131</v>
      </c>
      <c r="J410" s="5">
        <f t="shared" si="81"/>
        <v>4.5168608191473005E-3</v>
      </c>
      <c r="K410" s="16">
        <f t="shared" si="78"/>
        <v>-51.943258832034921</v>
      </c>
      <c r="L410" s="58" t="b">
        <f t="shared" si="88"/>
        <v>0</v>
      </c>
      <c r="M410" s="66">
        <f t="shared" si="79"/>
        <v>-1.5515167048976917</v>
      </c>
      <c r="N410" s="65">
        <f t="shared" si="82"/>
        <v>1.8649999999999822</v>
      </c>
    </row>
    <row r="411" spans="1:14">
      <c r="A411" s="24">
        <f t="shared" si="76"/>
        <v>11.580712671319192</v>
      </c>
      <c r="B411" s="25">
        <f t="shared" si="83"/>
        <v>1.8699999999999821</v>
      </c>
      <c r="C411" s="17">
        <f t="shared" si="80"/>
        <v>18.453723420042245</v>
      </c>
      <c r="D411" s="17">
        <f t="shared" si="84"/>
        <v>11.580695750347736</v>
      </c>
      <c r="E411" s="25">
        <f t="shared" si="77"/>
        <v>3.3841942912115693E-3</v>
      </c>
      <c r="F411" s="2">
        <f t="shared" si="85"/>
        <v>81.438420870600254</v>
      </c>
      <c r="G411" s="24">
        <f t="shared" si="86"/>
        <v>0.14271105655813754</v>
      </c>
      <c r="H411" s="2">
        <f t="shared" si="89"/>
        <v>11.99262887588776</v>
      </c>
      <c r="I411" s="24">
        <f t="shared" si="87"/>
        <v>6.3847721962550601</v>
      </c>
      <c r="J411" s="5">
        <f t="shared" si="81"/>
        <v>4.3906407212972549E-3</v>
      </c>
      <c r="K411" s="16">
        <f t="shared" si="78"/>
        <v>-51.943841817694626</v>
      </c>
      <c r="L411" s="58" t="b">
        <f t="shared" si="88"/>
        <v>0</v>
      </c>
      <c r="M411" s="66">
        <f t="shared" si="79"/>
        <v>-1.551519037048104</v>
      </c>
      <c r="N411" s="65">
        <f t="shared" si="82"/>
        <v>1.8699999999999821</v>
      </c>
    </row>
    <row r="412" spans="1:14">
      <c r="A412" s="24">
        <f t="shared" si="76"/>
        <v>11.580729119447504</v>
      </c>
      <c r="B412" s="25">
        <f t="shared" si="83"/>
        <v>1.874999999999982</v>
      </c>
      <c r="C412" s="17">
        <f t="shared" si="80"/>
        <v>18.511626941096413</v>
      </c>
      <c r="D412" s="17">
        <f t="shared" si="84"/>
        <v>11.580712671319192</v>
      </c>
      <c r="E412" s="25">
        <f t="shared" si="77"/>
        <v>3.2896256623290454E-3</v>
      </c>
      <c r="F412" s="2">
        <f t="shared" si="85"/>
        <v>81.438539863208703</v>
      </c>
      <c r="G412" s="24">
        <f t="shared" si="86"/>
        <v>0.14270865177578451</v>
      </c>
      <c r="H412" s="2">
        <f t="shared" si="89"/>
        <v>11.992452067661642</v>
      </c>
      <c r="I412" s="24">
        <f t="shared" si="87"/>
        <v>6.384781525275562</v>
      </c>
      <c r="J412" s="5">
        <f t="shared" si="81"/>
        <v>4.2679477441019947E-3</v>
      </c>
      <c r="K412" s="16">
        <f t="shared" si="78"/>
        <v>-51.944408512281875</v>
      </c>
      <c r="L412" s="58" t="b">
        <f t="shared" si="88"/>
        <v>0</v>
      </c>
      <c r="M412" s="66">
        <f t="shared" si="79"/>
        <v>-1.551521304028423</v>
      </c>
      <c r="N412" s="65">
        <f t="shared" si="82"/>
        <v>1.874999999999982</v>
      </c>
    </row>
    <row r="413" spans="1:14">
      <c r="A413" s="24">
        <f t="shared" si="76"/>
        <v>11.580745107945898</v>
      </c>
      <c r="B413" s="25">
        <f t="shared" si="83"/>
        <v>1.8799999999999819</v>
      </c>
      <c r="C413" s="17">
        <f t="shared" si="80"/>
        <v>18.569530545573329</v>
      </c>
      <c r="D413" s="17">
        <f t="shared" si="84"/>
        <v>11.580729119447504</v>
      </c>
      <c r="E413" s="25">
        <f t="shared" si="77"/>
        <v>3.1976996788545824E-3</v>
      </c>
      <c r="F413" s="2">
        <f t="shared" si="85"/>
        <v>81.438655530662956</v>
      </c>
      <c r="G413" s="24">
        <f t="shared" si="86"/>
        <v>0.14270631419316981</v>
      </c>
      <c r="H413" s="2">
        <f t="shared" si="89"/>
        <v>11.992280200201375</v>
      </c>
      <c r="I413" s="24">
        <f t="shared" si="87"/>
        <v>6.3847905936039755</v>
      </c>
      <c r="J413" s="5">
        <f t="shared" si="81"/>
        <v>4.1486833249847685E-3</v>
      </c>
      <c r="K413" s="16">
        <f t="shared" si="78"/>
        <v>-51.944959371037847</v>
      </c>
      <c r="L413" s="58" t="b">
        <f t="shared" si="88"/>
        <v>0</v>
      </c>
      <c r="M413" s="66">
        <f t="shared" si="79"/>
        <v>-1.5515235076597715</v>
      </c>
      <c r="N413" s="65">
        <f t="shared" si="82"/>
        <v>1.8799999999999819</v>
      </c>
    </row>
    <row r="414" spans="1:14">
      <c r="A414" s="24">
        <f t="shared" si="76"/>
        <v>11.580760649658369</v>
      </c>
      <c r="B414" s="25">
        <f t="shared" si="83"/>
        <v>1.8849999999999818</v>
      </c>
      <c r="C414" s="17">
        <f t="shared" si="80"/>
        <v>18.627434231141812</v>
      </c>
      <c r="D414" s="17">
        <f t="shared" si="84"/>
        <v>11.580745107945898</v>
      </c>
      <c r="E414" s="25">
        <f t="shared" si="77"/>
        <v>3.1083424941871734E-3</v>
      </c>
      <c r="F414" s="2">
        <f t="shared" si="85"/>
        <v>81.438767965881809</v>
      </c>
      <c r="G414" s="24">
        <f t="shared" si="86"/>
        <v>0.14270404193244984</v>
      </c>
      <c r="H414" s="2">
        <f t="shared" si="89"/>
        <v>11.99211313544116</v>
      </c>
      <c r="I414" s="24">
        <f t="shared" si="87"/>
        <v>6.3847994085251338</v>
      </c>
      <c r="J414" s="5">
        <f t="shared" si="81"/>
        <v>4.0327516555984932E-3</v>
      </c>
      <c r="K414" s="16">
        <f t="shared" si="78"/>
        <v>-51.945494836482133</v>
      </c>
      <c r="L414" s="58" t="b">
        <f t="shared" si="88"/>
        <v>0</v>
      </c>
      <c r="M414" s="66">
        <f t="shared" si="79"/>
        <v>-1.5515256497123886</v>
      </c>
      <c r="N414" s="65">
        <f t="shared" si="82"/>
        <v>1.8849999999999818</v>
      </c>
    </row>
    <row r="415" spans="1:14">
      <c r="A415" s="24">
        <f t="shared" si="76"/>
        <v>11.580775757069995</v>
      </c>
      <c r="B415" s="25">
        <f t="shared" si="83"/>
        <v>1.8899999999999817</v>
      </c>
      <c r="C415" s="17">
        <f t="shared" si="80"/>
        <v>18.685337995535821</v>
      </c>
      <c r="D415" s="17">
        <f t="shared" si="84"/>
        <v>11.580760649658369</v>
      </c>
      <c r="E415" s="25">
        <f t="shared" si="77"/>
        <v>3.0214823252616646E-3</v>
      </c>
      <c r="F415" s="2">
        <f t="shared" si="85"/>
        <v>81.438877259187564</v>
      </c>
      <c r="G415" s="24">
        <f t="shared" si="86"/>
        <v>0.14270183316825516</v>
      </c>
      <c r="H415" s="2">
        <f t="shared" si="89"/>
        <v>11.991950739173287</v>
      </c>
      <c r="I415" s="24">
        <f t="shared" si="87"/>
        <v>6.3848079771203041</v>
      </c>
      <c r="J415" s="5">
        <f t="shared" si="81"/>
        <v>3.9200596048493451E-3</v>
      </c>
      <c r="K415" s="16">
        <f t="shared" si="78"/>
        <v>-51.946015338768653</v>
      </c>
      <c r="L415" s="58" t="b">
        <f t="shared" si="88"/>
        <v>0</v>
      </c>
      <c r="M415" s="66">
        <f t="shared" si="79"/>
        <v>-1.5515277319070417</v>
      </c>
      <c r="N415" s="65">
        <f t="shared" si="82"/>
        <v>1.8899999999999817</v>
      </c>
    </row>
    <row r="416" spans="1:14">
      <c r="A416" s="24">
        <f t="shared" si="76"/>
        <v>11.580790442316969</v>
      </c>
      <c r="B416" s="25">
        <f t="shared" si="83"/>
        <v>1.8949999999999816</v>
      </c>
      <c r="C416" s="17">
        <f t="shared" si="80"/>
        <v>18.743241836552642</v>
      </c>
      <c r="D416" s="17">
        <f t="shared" si="84"/>
        <v>11.580775757069995</v>
      </c>
      <c r="E416" s="25">
        <f t="shared" si="77"/>
        <v>2.9370493949527777E-3</v>
      </c>
      <c r="F416" s="2">
        <f t="shared" si="85"/>
        <v>81.43898349837842</v>
      </c>
      <c r="G416" s="24">
        <f t="shared" si="86"/>
        <v>0.14269968612622705</v>
      </c>
      <c r="H416" s="2">
        <f t="shared" si="89"/>
        <v>11.991792880940539</v>
      </c>
      <c r="I416" s="24">
        <f t="shared" si="87"/>
        <v>6.3848163062728682</v>
      </c>
      <c r="J416" s="5">
        <f t="shared" si="81"/>
        <v>3.8105166442314311E-3</v>
      </c>
      <c r="K416" s="16">
        <f t="shared" si="78"/>
        <v>-51.946521296031143</v>
      </c>
      <c r="L416" s="58" t="b">
        <f t="shared" si="88"/>
        <v>0</v>
      </c>
      <c r="M416" s="66">
        <f t="shared" si="79"/>
        <v>-1.5515297559164143</v>
      </c>
      <c r="N416" s="65">
        <f t="shared" si="82"/>
        <v>1.8949999999999816</v>
      </c>
    </row>
    <row r="417" spans="1:14">
      <c r="A417" s="24">
        <f t="shared" si="76"/>
        <v>11.580804717196349</v>
      </c>
      <c r="B417" s="25">
        <f t="shared" si="83"/>
        <v>1.8999999999999815</v>
      </c>
      <c r="C417" s="17">
        <f t="shared" si="80"/>
        <v>18.801145752051109</v>
      </c>
      <c r="D417" s="17">
        <f t="shared" si="84"/>
        <v>11.580790442316969</v>
      </c>
      <c r="E417" s="25">
        <f t="shared" si="77"/>
        <v>2.8549758760224998E-3</v>
      </c>
      <c r="F417" s="2">
        <f t="shared" si="85"/>
        <v>81.439086768799271</v>
      </c>
      <c r="G417" s="24">
        <f t="shared" si="86"/>
        <v>0.1426975990815873</v>
      </c>
      <c r="H417" s="2">
        <f t="shared" si="89"/>
        <v>11.991639433931033</v>
      </c>
      <c r="I417" s="24">
        <f t="shared" si="87"/>
        <v>6.3848244026738623</v>
      </c>
      <c r="J417" s="5">
        <f t="shared" si="81"/>
        <v>3.7040347748565293E-3</v>
      </c>
      <c r="K417" s="16">
        <f t="shared" si="78"/>
        <v>-51.947013114718644</v>
      </c>
      <c r="L417" s="58" t="b">
        <f t="shared" si="88"/>
        <v>0</v>
      </c>
      <c r="M417" s="66">
        <f t="shared" si="79"/>
        <v>-1.5515317233664465</v>
      </c>
      <c r="N417" s="65">
        <f t="shared" si="82"/>
        <v>1.8999999999999815</v>
      </c>
    </row>
    <row r="418" spans="1:14">
      <c r="A418" s="24">
        <f t="shared" si="76"/>
        <v>11.580818593175533</v>
      </c>
      <c r="B418" s="25">
        <f t="shared" si="83"/>
        <v>1.9049999999999814</v>
      </c>
      <c r="C418" s="17">
        <f t="shared" si="80"/>
        <v>18.859049739949892</v>
      </c>
      <c r="D418" s="17">
        <f t="shared" si="84"/>
        <v>11.580804717196349</v>
      </c>
      <c r="E418" s="25">
        <f t="shared" si="77"/>
        <v>2.7751958365529986E-3</v>
      </c>
      <c r="F418" s="2">
        <f t="shared" si="85"/>
        <v>81.439187153409989</v>
      </c>
      <c r="G418" s="24">
        <f t="shared" si="86"/>
        <v>0.14269557035775723</v>
      </c>
      <c r="H418" s="2">
        <f t="shared" si="89"/>
        <v>11.991490274876689</v>
      </c>
      <c r="I418" s="24">
        <f t="shared" si="87"/>
        <v>6.3848322728273432</v>
      </c>
      <c r="J418" s="5">
        <f t="shared" si="81"/>
        <v>3.6005284569959953E-3</v>
      </c>
      <c r="K418" s="16">
        <f t="shared" si="78"/>
        <v>-51.947491189922488</v>
      </c>
      <c r="L418" s="58" t="b">
        <f t="shared" si="88"/>
        <v>0</v>
      </c>
      <c r="M418" s="66">
        <f t="shared" si="79"/>
        <v>-1.5515336358376484</v>
      </c>
      <c r="N418" s="65">
        <f t="shared" si="82"/>
        <v>1.9049999999999814</v>
      </c>
    </row>
    <row r="419" spans="1:14">
      <c r="A419" s="24">
        <f t="shared" si="76"/>
        <v>11.580832081401468</v>
      </c>
      <c r="B419" s="25">
        <f t="shared" si="83"/>
        <v>1.9099999999999813</v>
      </c>
      <c r="C419" s="17">
        <f t="shared" si="80"/>
        <v>18.916953798225823</v>
      </c>
      <c r="D419" s="17">
        <f t="shared" si="84"/>
        <v>11.580818593175533</v>
      </c>
      <c r="E419" s="25">
        <f t="shared" si="77"/>
        <v>2.6976451870811746E-3</v>
      </c>
      <c r="F419" s="2">
        <f t="shared" si="85"/>
        <v>81.439284732852286</v>
      </c>
      <c r="G419" s="24">
        <f t="shared" si="86"/>
        <v>0.14269359832500736</v>
      </c>
      <c r="H419" s="2">
        <f t="shared" si="89"/>
        <v>11.991345283953949</v>
      </c>
      <c r="I419" s="24">
        <f t="shared" si="87"/>
        <v>6.384839923055619</v>
      </c>
      <c r="J419" s="5">
        <f t="shared" si="81"/>
        <v>3.4999145411860402E-3</v>
      </c>
      <c r="K419" s="16">
        <f t="shared" si="78"/>
        <v>-51.947955905693583</v>
      </c>
      <c r="L419" s="58" t="b">
        <f t="shared" si="88"/>
        <v>0</v>
      </c>
      <c r="M419" s="66">
        <f t="shared" si="79"/>
        <v>-1.5515354948663571</v>
      </c>
      <c r="N419" s="65">
        <f t="shared" si="82"/>
        <v>1.9099999999999813</v>
      </c>
    </row>
    <row r="420" spans="1:14">
      <c r="A420" s="24">
        <f t="shared" si="76"/>
        <v>11.580845192709614</v>
      </c>
      <c r="B420" s="25">
        <f t="shared" si="83"/>
        <v>1.9149999999999812</v>
      </c>
      <c r="C420" s="17">
        <f t="shared" si="80"/>
        <v>18.974857924912264</v>
      </c>
      <c r="D420" s="17">
        <f t="shared" si="84"/>
        <v>11.580832081401468</v>
      </c>
      <c r="E420" s="25">
        <f t="shared" si="77"/>
        <v>2.6222616291008641E-3</v>
      </c>
      <c r="F420" s="2">
        <f t="shared" si="85"/>
        <v>81.439379585514359</v>
      </c>
      <c r="G420" s="24">
        <f t="shared" si="86"/>
        <v>0.14269168139915075</v>
      </c>
      <c r="H420" s="2">
        <f t="shared" si="89"/>
        <v>11.991204344687707</v>
      </c>
      <c r="I420" s="24">
        <f t="shared" si="87"/>
        <v>6.3848473595043256</v>
      </c>
      <c r="J420" s="5">
        <f t="shared" si="81"/>
        <v>3.402112201563372E-3</v>
      </c>
      <c r="K420" s="16">
        <f t="shared" si="78"/>
        <v>-51.948407635350378</v>
      </c>
      <c r="L420" s="58" t="b">
        <f t="shared" si="88"/>
        <v>0</v>
      </c>
      <c r="M420" s="66">
        <f t="shared" si="79"/>
        <v>-1.5515373019459791</v>
      </c>
      <c r="N420" s="65">
        <f t="shared" si="82"/>
        <v>1.9149999999999812</v>
      </c>
    </row>
    <row r="421" spans="1:14">
      <c r="A421" s="24">
        <f t="shared" ref="A421:A484" si="90">D422</f>
        <v>11.580857937632638</v>
      </c>
      <c r="B421" s="25">
        <f t="shared" si="83"/>
        <v>1.9199999999999811</v>
      </c>
      <c r="C421" s="17">
        <f t="shared" si="80"/>
        <v>19.032762118097541</v>
      </c>
      <c r="D421" s="17">
        <f t="shared" si="84"/>
        <v>11.580845192709614</v>
      </c>
      <c r="E421" s="25">
        <f t="shared" ref="E421:E484" si="91">COS($C$14*PI()/180)*IF(L421,$K$18,($C$22*$C$16*$C$15*($C$21*(1-D421*$C$16/(2*PI()*$C$13/COS($C$14*PI()/180)*$C$20))-$C$19)/($C$12*$C$13)))</f>
        <v>2.5489846049381332E-3</v>
      </c>
      <c r="F421" s="2">
        <f t="shared" si="85"/>
        <v>81.439471787593916</v>
      </c>
      <c r="G421" s="24">
        <f t="shared" si="86"/>
        <v>0.14268981804026884</v>
      </c>
      <c r="H421" s="2">
        <f t="shared" si="89"/>
        <v>11.991067343857623</v>
      </c>
      <c r="I421" s="24">
        <f t="shared" si="87"/>
        <v>6.3848545881473626</v>
      </c>
      <c r="J421" s="5">
        <f t="shared" si="81"/>
        <v>3.3070428708534215E-3</v>
      </c>
      <c r="K421" s="16">
        <f t="shared" ref="K421:K484" si="92">$C$16*$C$15*($C$21*(1-D421*$C$16/(2*PI()*$C$13*$C$20))-$C$19)/$C$13</f>
        <v>-51.948846741779747</v>
      </c>
      <c r="L421" s="58" t="b">
        <f t="shared" si="88"/>
        <v>0</v>
      </c>
      <c r="M421" s="66">
        <f t="shared" ref="M421:M484" si="93">2*PI()*$C$13*I421-D421</f>
        <v>-1.5515390585281938</v>
      </c>
      <c r="N421" s="65">
        <f t="shared" si="82"/>
        <v>1.9199999999999811</v>
      </c>
    </row>
    <row r="422" spans="1:14">
      <c r="A422" s="24">
        <f t="shared" si="90"/>
        <v>11.580870326408885</v>
      </c>
      <c r="B422" s="25">
        <f t="shared" si="83"/>
        <v>1.9249999999999809</v>
      </c>
      <c r="C422" s="17">
        <f t="shared" ref="C422:C485" si="94">C421+$C$23*(D422+D421)/2</f>
        <v>19.090666375923398</v>
      </c>
      <c r="D422" s="17">
        <f t="shared" si="84"/>
        <v>11.580857937632638</v>
      </c>
      <c r="E422" s="25">
        <f t="shared" si="91"/>
        <v>2.4777552491655817E-3</v>
      </c>
      <c r="F422" s="2">
        <f t="shared" si="85"/>
        <v>81.439561413159396</v>
      </c>
      <c r="G422" s="24">
        <f t="shared" si="86"/>
        <v>0.14268800675147492</v>
      </c>
      <c r="H422" s="2">
        <f t="shared" si="89"/>
        <v>11.99093417140722</v>
      </c>
      <c r="I422" s="24">
        <f t="shared" si="87"/>
        <v>6.3848616147916966</v>
      </c>
      <c r="J422" s="5">
        <f t="shared" ref="J422:J485" si="95">IF(L422,$I$18*$C$13,$C$16*$C$15*(G422-$C$19))</f>
        <v>3.2146301772858874E-3</v>
      </c>
      <c r="K422" s="16">
        <f t="shared" si="92"/>
        <v>-51.949273577727801</v>
      </c>
      <c r="L422" s="58" t="b">
        <f t="shared" si="88"/>
        <v>0</v>
      </c>
      <c r="M422" s="66">
        <f t="shared" si="93"/>
        <v>-1.5515407660241092</v>
      </c>
      <c r="N422" s="65">
        <f t="shared" ref="N422:N485" si="96">B422</f>
        <v>1.9249999999999809</v>
      </c>
    </row>
    <row r="423" spans="1:14">
      <c r="A423" s="24">
        <f t="shared" si="90"/>
        <v>11.580882368990592</v>
      </c>
      <c r="B423" s="25">
        <f t="shared" ref="B423:B486" si="97">B422+$C$23</f>
        <v>1.9299999999999808</v>
      </c>
      <c r="C423" s="17">
        <f t="shared" si="94"/>
        <v>19.148570696583501</v>
      </c>
      <c r="D423" s="17">
        <f t="shared" ref="D423:D486" si="98">D422+E422*$C$23</f>
        <v>11.580870326408885</v>
      </c>
      <c r="E423" s="25">
        <f t="shared" si="91"/>
        <v>2.4085163413188051E-3</v>
      </c>
      <c r="F423" s="2">
        <f t="shared" ref="F423:F486" si="99">IF(L423,$C$20*(1-G423/$C$21),I423*$C$16)</f>
        <v>81.439648534209439</v>
      </c>
      <c r="G423" s="24">
        <f t="shared" ref="G423:G486" si="100">IF(L423,(J423/($C$16*$C$15)+$C$19),$C$21*(1-F423/$C$20))</f>
        <v>0.1426862460777118</v>
      </c>
      <c r="H423" s="2">
        <f t="shared" si="89"/>
        <v>11.990804720355468</v>
      </c>
      <c r="I423" s="24">
        <f t="shared" ref="I423:I486" si="101">IF(L423,F423/$C$16,D423/(2*PI()*$C$13))*COS($C$14*PI()/180)</f>
        <v>6.3848684450820192</v>
      </c>
      <c r="J423" s="5">
        <f t="shared" si="95"/>
        <v>3.124799883249246E-3</v>
      </c>
      <c r="K423" s="16">
        <f t="shared" si="92"/>
        <v>-51.949688486083396</v>
      </c>
      <c r="L423" s="58" t="b">
        <f t="shared" ref="L423:L486" si="102">IF(L422,K423&gt;$I$18,K423&gt;$I$17)</f>
        <v>0</v>
      </c>
      <c r="M423" s="66">
        <f t="shared" si="93"/>
        <v>-1.5515424258054065</v>
      </c>
      <c r="N423" s="65">
        <f t="shared" si="96"/>
        <v>1.9299999999999808</v>
      </c>
    </row>
    <row r="424" spans="1:14">
      <c r="A424" s="24">
        <f t="shared" si="90"/>
        <v>11.580894075051891</v>
      </c>
      <c r="B424" s="25">
        <f t="shared" si="97"/>
        <v>1.9349999999999807</v>
      </c>
      <c r="C424" s="17">
        <f t="shared" si="94"/>
        <v>19.206475078322001</v>
      </c>
      <c r="D424" s="17">
        <f t="shared" si="98"/>
        <v>11.580882368990592</v>
      </c>
      <c r="E424" s="25">
        <f t="shared" si="91"/>
        <v>2.3412122599062702E-3</v>
      </c>
      <c r="F424" s="2">
        <f t="shared" si="99"/>
        <v>81.439733220730744</v>
      </c>
      <c r="G424" s="24">
        <f t="shared" si="100"/>
        <v>0.14268453460458233</v>
      </c>
      <c r="H424" s="2">
        <f t="shared" ref="H424:H487" si="103">($I$21-$I$20)*G424/$C$21+$I$20</f>
        <v>11.990678886710819</v>
      </c>
      <c r="I424" s="24">
        <f t="shared" si="101"/>
        <v>6.38487508450529</v>
      </c>
      <c r="J424" s="5">
        <f t="shared" si="95"/>
        <v>3.0374798256233471E-3</v>
      </c>
      <c r="K424" s="16">
        <f t="shared" si="92"/>
        <v>-51.950091800153643</v>
      </c>
      <c r="L424" s="58" t="b">
        <f t="shared" si="102"/>
        <v>0</v>
      </c>
      <c r="M424" s="66">
        <f t="shared" si="93"/>
        <v>-1.551544039205428</v>
      </c>
      <c r="N424" s="65">
        <f t="shared" si="96"/>
        <v>1.9349999999999807</v>
      </c>
    </row>
    <row r="425" spans="1:14">
      <c r="A425" s="24">
        <f t="shared" si="90"/>
        <v>11.58090545399658</v>
      </c>
      <c r="B425" s="25">
        <f t="shared" si="97"/>
        <v>1.9399999999999806</v>
      </c>
      <c r="C425" s="17">
        <f t="shared" si="94"/>
        <v>19.264379519432108</v>
      </c>
      <c r="D425" s="17">
        <f t="shared" si="98"/>
        <v>11.580894075051891</v>
      </c>
      <c r="E425" s="25">
        <f t="shared" si="91"/>
        <v>2.2757889377475454E-3</v>
      </c>
      <c r="F425" s="2">
        <f t="shared" si="99"/>
        <v>81.439815540754282</v>
      </c>
      <c r="G425" s="24">
        <f t="shared" si="100"/>
        <v>0.14268287095721388</v>
      </c>
      <c r="H425" s="2">
        <f t="shared" si="103"/>
        <v>11.990556569387701</v>
      </c>
      <c r="I425" s="24">
        <f t="shared" si="101"/>
        <v>6.3848815383951356</v>
      </c>
      <c r="J425" s="5">
        <f t="shared" si="95"/>
        <v>2.9525998578453123E-3</v>
      </c>
      <c r="K425" s="16">
        <f t="shared" si="92"/>
        <v>-51.950483843931607</v>
      </c>
      <c r="L425" s="58" t="b">
        <f t="shared" si="102"/>
        <v>0</v>
      </c>
      <c r="M425" s="66">
        <f t="shared" si="93"/>
        <v>-1.5515456075202643</v>
      </c>
      <c r="N425" s="65">
        <f t="shared" si="96"/>
        <v>1.9399999999999806</v>
      </c>
    </row>
    <row r="426" spans="1:14">
      <c r="A426" s="24">
        <f t="shared" si="90"/>
        <v>11.580916514965672</v>
      </c>
      <c r="B426" s="25">
        <f t="shared" si="97"/>
        <v>1.9449999999999805</v>
      </c>
      <c r="C426" s="17">
        <f t="shared" si="94"/>
        <v>19.322284018254731</v>
      </c>
      <c r="D426" s="17">
        <f t="shared" si="98"/>
        <v>11.58090545399658</v>
      </c>
      <c r="E426" s="25">
        <f t="shared" si="91"/>
        <v>2.2121938185045284E-3</v>
      </c>
      <c r="F426" s="2">
        <f t="shared" si="99"/>
        <v>81.43989556040998</v>
      </c>
      <c r="G426" s="24">
        <f t="shared" si="100"/>
        <v>0.14268125379915336</v>
      </c>
      <c r="H426" s="2">
        <f t="shared" si="103"/>
        <v>11.99043767012529</v>
      </c>
      <c r="I426" s="24">
        <f t="shared" si="101"/>
        <v>6.3848878119361423</v>
      </c>
      <c r="J426" s="5">
        <f t="shared" si="95"/>
        <v>2.8700917935331471E-3</v>
      </c>
      <c r="K426" s="16">
        <f t="shared" si="92"/>
        <v>-51.950864932356758</v>
      </c>
      <c r="L426" s="58" t="b">
        <f t="shared" si="102"/>
        <v>0</v>
      </c>
      <c r="M426" s="66">
        <f t="shared" si="93"/>
        <v>-1.5515471320097838</v>
      </c>
      <c r="N426" s="65">
        <f t="shared" si="96"/>
        <v>1.9449999999999805</v>
      </c>
    </row>
    <row r="427" spans="1:14">
      <c r="A427" s="24">
        <f t="shared" si="90"/>
        <v>11.580927266844744</v>
      </c>
      <c r="B427" s="25">
        <f t="shared" si="97"/>
        <v>1.9499999999999804</v>
      </c>
      <c r="C427" s="17">
        <f t="shared" si="94"/>
        <v>19.380188573177136</v>
      </c>
      <c r="D427" s="17">
        <f t="shared" si="98"/>
        <v>11.580916514965672</v>
      </c>
      <c r="E427" s="25">
        <f t="shared" si="91"/>
        <v>2.1503758144908215E-3</v>
      </c>
      <c r="F427" s="2">
        <f t="shared" si="99"/>
        <v>81.439973343979787</v>
      </c>
      <c r="G427" s="24">
        <f t="shared" si="100"/>
        <v>0.14267968183129356</v>
      </c>
      <c r="H427" s="2">
        <f t="shared" si="103"/>
        <v>11.990322093408562</v>
      </c>
      <c r="I427" s="24">
        <f t="shared" si="101"/>
        <v>6.3848939101680147</v>
      </c>
      <c r="J427" s="5">
        <f t="shared" si="95"/>
        <v>2.7898893517067148E-3</v>
      </c>
      <c r="K427" s="16">
        <f t="shared" si="92"/>
        <v>-51.951235371567741</v>
      </c>
      <c r="L427" s="58" t="b">
        <f t="shared" si="102"/>
        <v>0</v>
      </c>
      <c r="M427" s="66">
        <f t="shared" si="93"/>
        <v>-1.5515486138986496</v>
      </c>
      <c r="N427" s="65">
        <f t="shared" si="96"/>
        <v>1.9499999999999804</v>
      </c>
    </row>
    <row r="428" spans="1:14">
      <c r="A428" s="24">
        <f t="shared" si="90"/>
        <v>11.580937718271073</v>
      </c>
      <c r="B428" s="25">
        <f t="shared" si="97"/>
        <v>1.9549999999999803</v>
      </c>
      <c r="C428" s="17">
        <f t="shared" si="94"/>
        <v>19.438093182631661</v>
      </c>
      <c r="D428" s="17">
        <f t="shared" si="98"/>
        <v>11.580927266844744</v>
      </c>
      <c r="E428" s="25">
        <f t="shared" si="91"/>
        <v>2.0902852656424485E-3</v>
      </c>
      <c r="F428" s="2">
        <f t="shared" si="99"/>
        <v>81.440048953949329</v>
      </c>
      <c r="G428" s="24">
        <f t="shared" si="100"/>
        <v>0.14267815379083093</v>
      </c>
      <c r="H428" s="2">
        <f t="shared" si="103"/>
        <v>11.99020974639167</v>
      </c>
      <c r="I428" s="24">
        <f t="shared" si="101"/>
        <v>6.3848998379896269</v>
      </c>
      <c r="J428" s="5">
        <f t="shared" si="95"/>
        <v>2.7119281036131495E-3</v>
      </c>
      <c r="K428" s="16">
        <f t="shared" si="92"/>
        <v>-51.951595459148294</v>
      </c>
      <c r="L428" s="58" t="b">
        <f t="shared" si="102"/>
        <v>0</v>
      </c>
      <c r="M428" s="66">
        <f t="shared" si="93"/>
        <v>-1.5515500543773086</v>
      </c>
      <c r="N428" s="65">
        <f t="shared" si="96"/>
        <v>1.9549999999999803</v>
      </c>
    </row>
    <row r="429" spans="1:14">
      <c r="A429" s="24">
        <f t="shared" si="90"/>
        <v>11.580947877640572</v>
      </c>
      <c r="B429" s="25">
        <f t="shared" si="97"/>
        <v>1.9599999999999802</v>
      </c>
      <c r="C429" s="17">
        <f t="shared" si="94"/>
        <v>19.49599784509445</v>
      </c>
      <c r="D429" s="17">
        <f t="shared" si="98"/>
        <v>11.580937718271073</v>
      </c>
      <c r="E429" s="25">
        <f t="shared" si="91"/>
        <v>2.0318738995713449E-3</v>
      </c>
      <c r="F429" s="2">
        <f t="shared" si="99"/>
        <v>81.440122451058173</v>
      </c>
      <c r="G429" s="24">
        <f t="shared" si="100"/>
        <v>0.14267666845024851</v>
      </c>
      <c r="H429" s="2">
        <f t="shared" si="103"/>
        <v>11.990100538823166</v>
      </c>
      <c r="I429" s="24">
        <f t="shared" si="101"/>
        <v>6.3849056001629609</v>
      </c>
      <c r="J429" s="5">
        <f t="shared" si="95"/>
        <v>2.6361454208366753E-3</v>
      </c>
      <c r="K429" s="16">
        <f t="shared" si="92"/>
        <v>-51.951945484366803</v>
      </c>
      <c r="L429" s="58" t="b">
        <f t="shared" si="102"/>
        <v>0</v>
      </c>
      <c r="M429" s="66">
        <f t="shared" si="93"/>
        <v>-1.5515514546029294</v>
      </c>
      <c r="N429" s="65">
        <f t="shared" si="96"/>
        <v>1.9599999999999802</v>
      </c>
    </row>
    <row r="430" spans="1:14">
      <c r="A430" s="24">
        <f t="shared" si="90"/>
        <v>11.580957753114536</v>
      </c>
      <c r="B430" s="25">
        <f t="shared" si="97"/>
        <v>1.9649999999999801</v>
      </c>
      <c r="C430" s="17">
        <f t="shared" si="94"/>
        <v>19.553902559084229</v>
      </c>
      <c r="D430" s="17">
        <f t="shared" si="98"/>
        <v>11.580947877640572</v>
      </c>
      <c r="E430" s="25">
        <f t="shared" si="91"/>
        <v>1.9750947928707809E-3</v>
      </c>
      <c r="F430" s="2">
        <f t="shared" si="99"/>
        <v>81.440193894348525</v>
      </c>
      <c r="G430" s="24">
        <f t="shared" si="100"/>
        <v>0.14267522461633209</v>
      </c>
      <c r="H430" s="2">
        <f t="shared" si="103"/>
        <v>11.989994382973654</v>
      </c>
      <c r="I430" s="24">
        <f t="shared" si="101"/>
        <v>6.3849112013169238</v>
      </c>
      <c r="J430" s="5">
        <f t="shared" si="95"/>
        <v>2.5624804251006663E-3</v>
      </c>
      <c r="K430" s="16">
        <f t="shared" si="92"/>
        <v>-51.952285728407645</v>
      </c>
      <c r="L430" s="58" t="b">
        <f t="shared" si="102"/>
        <v>0</v>
      </c>
      <c r="M430" s="66">
        <f t="shared" si="93"/>
        <v>-1.551552815700358</v>
      </c>
      <c r="N430" s="65">
        <f t="shared" si="96"/>
        <v>1.9649999999999801</v>
      </c>
    </row>
    <row r="431" spans="1:14">
      <c r="A431" s="24">
        <f t="shared" si="90"/>
        <v>11.580967352626203</v>
      </c>
      <c r="B431" s="25">
        <f t="shared" si="97"/>
        <v>1.96999999999998</v>
      </c>
      <c r="C431" s="17">
        <f t="shared" si="94"/>
        <v>19.611807323161116</v>
      </c>
      <c r="D431" s="17">
        <f t="shared" si="98"/>
        <v>11.580957753114536</v>
      </c>
      <c r="E431" s="25">
        <f t="shared" si="91"/>
        <v>1.9199023333300058E-3</v>
      </c>
      <c r="F431" s="2">
        <f t="shared" si="99"/>
        <v>81.440263341212713</v>
      </c>
      <c r="G431" s="24">
        <f t="shared" si="100"/>
        <v>0.14267382112921112</v>
      </c>
      <c r="H431" s="2">
        <f t="shared" si="103"/>
        <v>11.989891193565297</v>
      </c>
      <c r="I431" s="24">
        <f t="shared" si="101"/>
        <v>6.3849166459510762</v>
      </c>
      <c r="J431" s="5">
        <f t="shared" si="95"/>
        <v>2.4908739393371153E-3</v>
      </c>
      <c r="K431" s="16">
        <f t="shared" si="92"/>
        <v>-51.9526164645983</v>
      </c>
      <c r="L431" s="58" t="b">
        <f t="shared" si="102"/>
        <v>0</v>
      </c>
      <c r="M431" s="66">
        <f t="shared" si="93"/>
        <v>-1.5515541387629934</v>
      </c>
      <c r="N431" s="65">
        <f t="shared" si="96"/>
        <v>1.96999999999998</v>
      </c>
    </row>
    <row r="432" spans="1:14">
      <c r="A432" s="24">
        <f t="shared" si="90"/>
        <v>11.580976683887119</v>
      </c>
      <c r="B432" s="25">
        <f t="shared" si="97"/>
        <v>1.9749999999999799</v>
      </c>
      <c r="C432" s="17">
        <f t="shared" si="94"/>
        <v>19.669712135925469</v>
      </c>
      <c r="D432" s="17">
        <f t="shared" si="98"/>
        <v>11.580967352626203</v>
      </c>
      <c r="E432" s="25">
        <f t="shared" si="91"/>
        <v>1.8662521833495355E-3</v>
      </c>
      <c r="F432" s="2">
        <f t="shared" si="99"/>
        <v>81.440330847439299</v>
      </c>
      <c r="G432" s="24">
        <f t="shared" si="100"/>
        <v>0.14267245686142557</v>
      </c>
      <c r="H432" s="2">
        <f t="shared" si="103"/>
        <v>11.989790887703183</v>
      </c>
      <c r="I432" s="24">
        <f t="shared" si="101"/>
        <v>6.3849219384392404</v>
      </c>
      <c r="J432" s="5">
        <f t="shared" si="95"/>
        <v>2.4212684400744906E-3</v>
      </c>
      <c r="K432" s="16">
        <f t="shared" si="92"/>
        <v>-51.952937958628226</v>
      </c>
      <c r="L432" s="58" t="b">
        <f t="shared" si="102"/>
        <v>0</v>
      </c>
      <c r="M432" s="66">
        <f t="shared" si="93"/>
        <v>-1.551555424853694</v>
      </c>
      <c r="N432" s="65">
        <f t="shared" si="96"/>
        <v>1.9749999999999799</v>
      </c>
    </row>
    <row r="433" spans="1:14">
      <c r="A433" s="24">
        <f t="shared" si="90"/>
        <v>11.580985754393341</v>
      </c>
      <c r="B433" s="25">
        <f t="shared" si="97"/>
        <v>1.9799999999999798</v>
      </c>
      <c r="C433" s="17">
        <f t="shared" si="94"/>
        <v>19.727616996016753</v>
      </c>
      <c r="D433" s="17">
        <f t="shared" si="98"/>
        <v>11.580976683887119</v>
      </c>
      <c r="E433" s="25">
        <f t="shared" si="91"/>
        <v>1.8141012443202299E-3</v>
      </c>
      <c r="F433" s="2">
        <f t="shared" si="99"/>
        <v>81.440396467257841</v>
      </c>
      <c r="G433" s="24">
        <f t="shared" si="100"/>
        <v>0.1426711307170232</v>
      </c>
      <c r="H433" s="2">
        <f t="shared" si="103"/>
        <v>11.989693384808977</v>
      </c>
      <c r="I433" s="24">
        <f t="shared" si="101"/>
        <v>6.3849270830330145</v>
      </c>
      <c r="J433" s="5">
        <f t="shared" si="95"/>
        <v>2.3536080113818946E-3</v>
      </c>
      <c r="K433" s="16">
        <f t="shared" si="92"/>
        <v>-51.953250468762015</v>
      </c>
      <c r="L433" s="58" t="b">
        <f t="shared" si="102"/>
        <v>0</v>
      </c>
      <c r="M433" s="66">
        <f t="shared" si="93"/>
        <v>-1.5515566750056067</v>
      </c>
      <c r="N433" s="65">
        <f t="shared" si="96"/>
        <v>1.9799999999999798</v>
      </c>
    </row>
    <row r="434" spans="1:14">
      <c r="A434" s="24">
        <f t="shared" si="90"/>
        <v>11.58099457143145</v>
      </c>
      <c r="B434" s="25">
        <f t="shared" si="97"/>
        <v>1.9849999999999797</v>
      </c>
      <c r="C434" s="17">
        <f t="shared" si="94"/>
        <v>19.785521902112453</v>
      </c>
      <c r="D434" s="17">
        <f t="shared" si="98"/>
        <v>11.580985754393341</v>
      </c>
      <c r="E434" s="25">
        <f t="shared" si="91"/>
        <v>1.7634076219770743E-3</v>
      </c>
      <c r="F434" s="2">
        <f t="shared" si="99"/>
        <v>81.44046025338254</v>
      </c>
      <c r="G434" s="24">
        <f t="shared" si="100"/>
        <v>0.14266984163067542</v>
      </c>
      <c r="H434" s="2">
        <f t="shared" si="103"/>
        <v>11.989598606555893</v>
      </c>
      <c r="I434" s="24">
        <f t="shared" si="101"/>
        <v>6.3849320838651904</v>
      </c>
      <c r="J434" s="5">
        <f t="shared" si="95"/>
        <v>2.2878382997605839E-3</v>
      </c>
      <c r="K434" s="16">
        <f t="shared" si="92"/>
        <v>-51.953554246047602</v>
      </c>
      <c r="L434" s="58" t="b">
        <f t="shared" si="102"/>
        <v>0</v>
      </c>
      <c r="M434" s="66">
        <f t="shared" si="93"/>
        <v>-1.551557890223016</v>
      </c>
      <c r="N434" s="65">
        <f t="shared" si="96"/>
        <v>1.9849999999999797</v>
      </c>
    </row>
    <row r="435" spans="1:14">
      <c r="A435" s="24">
        <f t="shared" si="90"/>
        <v>11.581003142084414</v>
      </c>
      <c r="B435" s="25">
        <f t="shared" si="97"/>
        <v>1.9899999999999796</v>
      </c>
      <c r="C435" s="17">
        <f t="shared" si="94"/>
        <v>19.843426852927017</v>
      </c>
      <c r="D435" s="17">
        <f t="shared" si="98"/>
        <v>11.58099457143145</v>
      </c>
      <c r="E435" s="25">
        <f t="shared" si="91"/>
        <v>1.7141305927549501E-3</v>
      </c>
      <c r="F435" s="2">
        <f t="shared" si="99"/>
        <v>81.440522257054496</v>
      </c>
      <c r="G435" s="24">
        <f t="shared" si="100"/>
        <v>0.14266858856682468</v>
      </c>
      <c r="H435" s="2">
        <f t="shared" si="103"/>
        <v>11.989506476806028</v>
      </c>
      <c r="I435" s="24">
        <f t="shared" si="101"/>
        <v>6.384936944953072</v>
      </c>
      <c r="J435" s="5">
        <f t="shared" si="95"/>
        <v>2.2239064706413561E-3</v>
      </c>
      <c r="K435" s="16">
        <f t="shared" si="92"/>
        <v>-51.95384953451768</v>
      </c>
      <c r="L435" s="58" t="b">
        <f t="shared" si="102"/>
        <v>0</v>
      </c>
      <c r="M435" s="66">
        <f t="shared" si="93"/>
        <v>-1.5515590714821368</v>
      </c>
      <c r="N435" s="65">
        <f t="shared" si="96"/>
        <v>1.9899999999999796</v>
      </c>
    </row>
    <row r="436" spans="1:14">
      <c r="A436" s="24">
        <f t="shared" si="90"/>
        <v>11.58101147323727</v>
      </c>
      <c r="B436" s="25">
        <f t="shared" si="97"/>
        <v>1.9949999999999795</v>
      </c>
      <c r="C436" s="17">
        <f t="shared" si="94"/>
        <v>19.901331847210805</v>
      </c>
      <c r="D436" s="17">
        <f t="shared" si="98"/>
        <v>11.581003142084414</v>
      </c>
      <c r="E436" s="25">
        <f t="shared" si="91"/>
        <v>1.6662305710721823E-3</v>
      </c>
      <c r="F436" s="2">
        <f t="shared" si="99"/>
        <v>81.44058252808297</v>
      </c>
      <c r="G436" s="24">
        <f t="shared" si="100"/>
        <v>0.14266737051885051</v>
      </c>
      <c r="H436" s="2">
        <f t="shared" si="103"/>
        <v>11.989416921549033</v>
      </c>
      <c r="I436" s="24">
        <f t="shared" si="101"/>
        <v>6.3849416702017043</v>
      </c>
      <c r="J436" s="5">
        <f t="shared" si="95"/>
        <v>2.1617611658363836E-3</v>
      </c>
      <c r="K436" s="16">
        <f t="shared" si="92"/>
        <v>-51.954136571385334</v>
      </c>
      <c r="L436" s="58" t="b">
        <f t="shared" si="102"/>
        <v>0</v>
      </c>
      <c r="M436" s="66">
        <f t="shared" si="93"/>
        <v>-1.5515602197319058</v>
      </c>
      <c r="N436" s="65">
        <f t="shared" si="96"/>
        <v>1.9949999999999795</v>
      </c>
    </row>
    <row r="437" spans="1:14">
      <c r="A437" s="24">
        <f t="shared" si="90"/>
        <v>11.581019571582658</v>
      </c>
      <c r="B437" s="25">
        <f t="shared" si="97"/>
        <v>1.9999999999999793</v>
      </c>
      <c r="C437" s="17">
        <f t="shared" si="94"/>
        <v>19.95923688374911</v>
      </c>
      <c r="D437" s="17">
        <f t="shared" si="98"/>
        <v>11.58101147323727</v>
      </c>
      <c r="E437" s="25">
        <f t="shared" si="91"/>
        <v>1.6196690775604052E-3</v>
      </c>
      <c r="F437" s="2">
        <f t="shared" si="99"/>
        <v>81.440641114885267</v>
      </c>
      <c r="G437" s="24">
        <f t="shared" si="100"/>
        <v>0.14266618650826268</v>
      </c>
      <c r="H437" s="2">
        <f t="shared" si="103"/>
        <v>11.989329868842798</v>
      </c>
      <c r="I437" s="24">
        <f t="shared" si="101"/>
        <v>6.3849462634070049</v>
      </c>
      <c r="J437" s="5">
        <f t="shared" si="95"/>
        <v>2.1013524623759968E-3</v>
      </c>
      <c r="K437" s="16">
        <f t="shared" si="92"/>
        <v>-51.954415587235033</v>
      </c>
      <c r="L437" s="58" t="b">
        <f t="shared" si="102"/>
        <v>0</v>
      </c>
      <c r="M437" s="66">
        <f t="shared" si="93"/>
        <v>-1.5515613358947462</v>
      </c>
      <c r="N437" s="65">
        <f t="shared" si="96"/>
        <v>1.9999999999999793</v>
      </c>
    </row>
    <row r="438" spans="1:14">
      <c r="A438" s="24">
        <f t="shared" si="90"/>
        <v>11.581027443626198</v>
      </c>
      <c r="B438" s="25">
        <f t="shared" si="97"/>
        <v>2.0049999999999795</v>
      </c>
      <c r="C438" s="17">
        <f t="shared" si="94"/>
        <v>20.017141961361158</v>
      </c>
      <c r="D438" s="17">
        <f t="shared" si="98"/>
        <v>11.581019571582658</v>
      </c>
      <c r="E438" s="25">
        <f t="shared" si="91"/>
        <v>1.574408708110872E-3</v>
      </c>
      <c r="F438" s="2">
        <f t="shared" si="99"/>
        <v>81.440698064525805</v>
      </c>
      <c r="G438" s="24">
        <f t="shared" si="100"/>
        <v>0.1426650355839123</v>
      </c>
      <c r="H438" s="2">
        <f t="shared" si="103"/>
        <v>11.98924524875544</v>
      </c>
      <c r="I438" s="24">
        <f t="shared" si="101"/>
        <v>6.3849507282588229</v>
      </c>
      <c r="J438" s="5">
        <f t="shared" si="95"/>
        <v>2.0426318322546021E-3</v>
      </c>
      <c r="K438" s="16">
        <f t="shared" si="92"/>
        <v>-51.954686806207775</v>
      </c>
      <c r="L438" s="58" t="b">
        <f t="shared" si="102"/>
        <v>0</v>
      </c>
      <c r="M438" s="66">
        <f t="shared" si="93"/>
        <v>-1.5515624208672989</v>
      </c>
      <c r="N438" s="65">
        <f t="shared" si="96"/>
        <v>2.0049999999999795</v>
      </c>
    </row>
    <row r="439" spans="1:14">
      <c r="A439" s="24">
        <f t="shared" si="90"/>
        <v>11.581035095691718</v>
      </c>
      <c r="B439" s="25">
        <f t="shared" si="97"/>
        <v>2.0099999999999794</v>
      </c>
      <c r="C439" s="17">
        <f t="shared" si="94"/>
        <v>20.075047078899182</v>
      </c>
      <c r="D439" s="17">
        <f t="shared" si="98"/>
        <v>11.581027443626198</v>
      </c>
      <c r="E439" s="25">
        <f t="shared" si="91"/>
        <v>1.5304131038332521E-3</v>
      </c>
      <c r="F439" s="2">
        <f t="shared" si="99"/>
        <v>81.44075342275373</v>
      </c>
      <c r="G439" s="24">
        <f t="shared" si="100"/>
        <v>0.14266391682123178</v>
      </c>
      <c r="H439" s="2">
        <f t="shared" si="103"/>
        <v>11.989162993309435</v>
      </c>
      <c r="I439" s="24">
        <f t="shared" si="101"/>
        <v>6.384955068343892</v>
      </c>
      <c r="J439" s="5">
        <f t="shared" si="95"/>
        <v>1.9855521036564266E-3</v>
      </c>
      <c r="K439" s="16">
        <f t="shared" si="92"/>
        <v>-51.954950446181215</v>
      </c>
      <c r="L439" s="58" t="b">
        <f t="shared" si="102"/>
        <v>0</v>
      </c>
      <c r="M439" s="66">
        <f t="shared" si="93"/>
        <v>-1.5515634755211547</v>
      </c>
      <c r="N439" s="65">
        <f t="shared" si="96"/>
        <v>2.0099999999999794</v>
      </c>
    </row>
    <row r="440" spans="1:14">
      <c r="A440" s="24">
        <f t="shared" si="90"/>
        <v>11.581042533926327</v>
      </c>
      <c r="B440" s="25">
        <f t="shared" si="97"/>
        <v>2.0149999999999793</v>
      </c>
      <c r="C440" s="17">
        <f t="shared" si="94"/>
        <v>20.132952235247476</v>
      </c>
      <c r="D440" s="17">
        <f t="shared" si="98"/>
        <v>11.581035095691718</v>
      </c>
      <c r="E440" s="25">
        <f t="shared" si="91"/>
        <v>1.4876469218581497E-3</v>
      </c>
      <c r="F440" s="2">
        <f t="shared" si="99"/>
        <v>81.440807234039852</v>
      </c>
      <c r="G440" s="24">
        <f t="shared" si="100"/>
        <v>0.14266282932148736</v>
      </c>
      <c r="H440" s="2">
        <f t="shared" si="103"/>
        <v>11.989083036426655</v>
      </c>
      <c r="I440" s="24">
        <f t="shared" si="101"/>
        <v>6.3849592871487237</v>
      </c>
      <c r="J440" s="5">
        <f t="shared" si="95"/>
        <v>1.9300674228185061E-3</v>
      </c>
      <c r="K440" s="16">
        <f t="shared" si="92"/>
        <v>-51.955206718944481</v>
      </c>
      <c r="L440" s="58" t="b">
        <f t="shared" si="102"/>
        <v>0</v>
      </c>
      <c r="M440" s="66">
        <f t="shared" si="93"/>
        <v>-1.5515645007035417</v>
      </c>
      <c r="N440" s="65">
        <f t="shared" si="96"/>
        <v>2.0149999999999793</v>
      </c>
    </row>
    <row r="441" spans="1:14">
      <c r="A441" s="24">
        <f t="shared" si="90"/>
        <v>11.581049764305362</v>
      </c>
      <c r="B441" s="25">
        <f t="shared" si="97"/>
        <v>2.0199999999999791</v>
      </c>
      <c r="C441" s="17">
        <f t="shared" si="94"/>
        <v>20.190857429321522</v>
      </c>
      <c r="D441" s="17">
        <f t="shared" si="98"/>
        <v>11.581042533926327</v>
      </c>
      <c r="E441" s="25">
        <f t="shared" si="91"/>
        <v>1.4460758069680735E-3</v>
      </c>
      <c r="F441" s="2">
        <f t="shared" si="99"/>
        <v>81.440859541612184</v>
      </c>
      <c r="G441" s="24">
        <f t="shared" si="100"/>
        <v>0.14266177221106258</v>
      </c>
      <c r="H441" s="2">
        <f t="shared" si="103"/>
        <v>11.98900531387568</v>
      </c>
      <c r="I441" s="24">
        <f t="shared" si="101"/>
        <v>6.3849633880623946</v>
      </c>
      <c r="J441" s="5">
        <f t="shared" si="95"/>
        <v>1.8761332174726294E-3</v>
      </c>
      <c r="K441" s="16">
        <f t="shared" si="92"/>
        <v>-51.955455830368308</v>
      </c>
      <c r="L441" s="58" t="b">
        <f t="shared" si="102"/>
        <v>0</v>
      </c>
      <c r="M441" s="66">
        <f t="shared" si="93"/>
        <v>-1.5515654972380197</v>
      </c>
      <c r="N441" s="65">
        <f t="shared" si="96"/>
        <v>2.0199999999999791</v>
      </c>
    </row>
    <row r="442" spans="1:14">
      <c r="A442" s="24">
        <f t="shared" si="90"/>
        <v>11.581056792637183</v>
      </c>
      <c r="B442" s="25">
        <f t="shared" si="97"/>
        <v>2.024999999999979</v>
      </c>
      <c r="C442" s="17">
        <f t="shared" si="94"/>
        <v>20.248762660067101</v>
      </c>
      <c r="D442" s="17">
        <f t="shared" si="98"/>
        <v>11.581049764305362</v>
      </c>
      <c r="E442" s="25">
        <f t="shared" si="91"/>
        <v>1.4056663639575196E-3</v>
      </c>
      <c r="F442" s="2">
        <f t="shared" si="99"/>
        <v>81.440910387490845</v>
      </c>
      <c r="G442" s="24">
        <f t="shared" si="100"/>
        <v>0.14266074464075115</v>
      </c>
      <c r="H442" s="2">
        <f t="shared" si="103"/>
        <v>11.988929763219819</v>
      </c>
      <c r="I442" s="24">
        <f t="shared" si="101"/>
        <v>6.3849673743792819</v>
      </c>
      <c r="J442" s="5">
        <f t="shared" si="95"/>
        <v>1.8237061607673359E-3</v>
      </c>
      <c r="K442" s="16">
        <f t="shared" si="92"/>
        <v>-51.95569798057074</v>
      </c>
      <c r="L442" s="58" t="b">
        <f t="shared" si="102"/>
        <v>0</v>
      </c>
      <c r="M442" s="66">
        <f t="shared" si="93"/>
        <v>-1.5515664659251307</v>
      </c>
      <c r="N442" s="65">
        <f t="shared" si="96"/>
        <v>2.024999999999979</v>
      </c>
    </row>
    <row r="443" spans="1:14">
      <c r="A443" s="24">
        <f t="shared" si="90"/>
        <v>11.581063624567838</v>
      </c>
      <c r="B443" s="25">
        <f t="shared" si="97"/>
        <v>2.0299999999999789</v>
      </c>
      <c r="C443" s="17">
        <f t="shared" si="94"/>
        <v>20.306667926459458</v>
      </c>
      <c r="D443" s="17">
        <f t="shared" si="98"/>
        <v>11.581056792637183</v>
      </c>
      <c r="E443" s="25">
        <f t="shared" si="91"/>
        <v>1.3663861308269576E-3</v>
      </c>
      <c r="F443" s="2">
        <f t="shared" si="99"/>
        <v>81.440959812521697</v>
      </c>
      <c r="G443" s="24">
        <f t="shared" si="100"/>
        <v>0.14265974578507823</v>
      </c>
      <c r="H443" s="2">
        <f t="shared" si="103"/>
        <v>11.988856323767196</v>
      </c>
      <c r="I443" s="24">
        <f t="shared" si="101"/>
        <v>6.3849712493017003</v>
      </c>
      <c r="J443" s="5">
        <f t="shared" si="95"/>
        <v>1.772744136638588E-3</v>
      </c>
      <c r="K443" s="16">
        <f t="shared" si="92"/>
        <v>-51.955933364077509</v>
      </c>
      <c r="L443" s="58" t="b">
        <f t="shared" si="102"/>
        <v>0</v>
      </c>
      <c r="M443" s="66">
        <f t="shared" si="93"/>
        <v>-1.5515674075430503</v>
      </c>
      <c r="N443" s="65">
        <f t="shared" si="96"/>
        <v>2.0299999999999789</v>
      </c>
    </row>
    <row r="444" spans="1:14">
      <c r="A444" s="24">
        <f t="shared" si="90"/>
        <v>11.581070265585602</v>
      </c>
      <c r="B444" s="25">
        <f t="shared" si="97"/>
        <v>2.0349999999999788</v>
      </c>
      <c r="C444" s="17">
        <f t="shared" si="94"/>
        <v>20.364573227502468</v>
      </c>
      <c r="D444" s="17">
        <f t="shared" si="98"/>
        <v>11.581063624567838</v>
      </c>
      <c r="E444" s="25">
        <f t="shared" si="91"/>
        <v>1.3282035526884725E-3</v>
      </c>
      <c r="F444" s="2">
        <f t="shared" si="99"/>
        <v>81.441007856409215</v>
      </c>
      <c r="G444" s="24">
        <f t="shared" si="100"/>
        <v>0.14265877484163586</v>
      </c>
      <c r="H444" s="2">
        <f t="shared" si="103"/>
        <v>11.988784936521906</v>
      </c>
      <c r="I444" s="24">
        <f t="shared" si="101"/>
        <v>6.3849750159424818</v>
      </c>
      <c r="J444" s="5">
        <f t="shared" si="95"/>
        <v>1.7232062059054853E-3</v>
      </c>
      <c r="K444" s="16">
        <f t="shared" si="92"/>
        <v>-51.956162169978704</v>
      </c>
      <c r="L444" s="58" t="b">
        <f t="shared" si="102"/>
        <v>0</v>
      </c>
      <c r="M444" s="66">
        <f t="shared" si="93"/>
        <v>-1.5515683228482011</v>
      </c>
      <c r="N444" s="65">
        <f t="shared" si="96"/>
        <v>2.0349999999999788</v>
      </c>
    </row>
    <row r="445" spans="1:14">
      <c r="A445" s="24">
        <f t="shared" si="90"/>
        <v>11.581076721025385</v>
      </c>
      <c r="B445" s="25">
        <f t="shared" si="97"/>
        <v>2.0399999999999787</v>
      </c>
      <c r="C445" s="17">
        <f t="shared" si="94"/>
        <v>20.422478562227852</v>
      </c>
      <c r="D445" s="17">
        <f t="shared" si="98"/>
        <v>11.581070265585602</v>
      </c>
      <c r="E445" s="25">
        <f t="shared" si="91"/>
        <v>1.2910879564540069E-3</v>
      </c>
      <c r="F445" s="2">
        <f t="shared" si="99"/>
        <v>81.441054557748345</v>
      </c>
      <c r="G445" s="24">
        <f t="shared" si="100"/>
        <v>0.14265783103043897</v>
      </c>
      <c r="H445" s="2">
        <f t="shared" si="103"/>
        <v>11.988715544136642</v>
      </c>
      <c r="I445" s="24">
        <f t="shared" si="101"/>
        <v>6.3849786773274699</v>
      </c>
      <c r="J445" s="5">
        <f t="shared" si="95"/>
        <v>1.6750525734110626E-3</v>
      </c>
      <c r="K445" s="16">
        <f t="shared" si="92"/>
        <v>-51.956384582080219</v>
      </c>
      <c r="L445" s="58" t="b">
        <f t="shared" si="102"/>
        <v>0</v>
      </c>
      <c r="M445" s="66">
        <f t="shared" si="93"/>
        <v>-1.5515692125758758</v>
      </c>
      <c r="N445" s="65">
        <f t="shared" si="96"/>
        <v>2.0399999999999787</v>
      </c>
    </row>
    <row r="446" spans="1:14">
      <c r="A446" s="24">
        <f t="shared" si="90"/>
        <v>11.581082996073015</v>
      </c>
      <c r="B446" s="25">
        <f t="shared" si="97"/>
        <v>2.0449999999999786</v>
      </c>
      <c r="C446" s="17">
        <f t="shared" si="94"/>
        <v>20.48038392969438</v>
      </c>
      <c r="D446" s="17">
        <f t="shared" si="98"/>
        <v>11.581076721025385</v>
      </c>
      <c r="E446" s="25">
        <f t="shared" si="91"/>
        <v>1.2550095261588522E-3</v>
      </c>
      <c r="F446" s="2">
        <f t="shared" si="99"/>
        <v>81.441099954055559</v>
      </c>
      <c r="G446" s="24">
        <f t="shared" si="100"/>
        <v>0.14265691359329805</v>
      </c>
      <c r="H446" s="2">
        <f t="shared" si="103"/>
        <v>11.988648090866597</v>
      </c>
      <c r="I446" s="24">
        <f t="shared" si="101"/>
        <v>6.3849822363979554</v>
      </c>
      <c r="J446" s="5">
        <f t="shared" si="95"/>
        <v>1.6282445560169942E-3</v>
      </c>
      <c r="K446" s="16">
        <f t="shared" si="92"/>
        <v>-51.956600779051691</v>
      </c>
      <c r="L446" s="58" t="b">
        <f t="shared" si="102"/>
        <v>0</v>
      </c>
      <c r="M446" s="66">
        <f t="shared" si="93"/>
        <v>-1.5515700774408128</v>
      </c>
      <c r="N446" s="65">
        <f t="shared" si="96"/>
        <v>2.0449999999999786</v>
      </c>
    </row>
    <row r="447" spans="1:14">
      <c r="A447" s="24">
        <f t="shared" si="90"/>
        <v>11.581089095769411</v>
      </c>
      <c r="B447" s="25">
        <f t="shared" si="97"/>
        <v>2.0499999999999785</v>
      </c>
      <c r="C447" s="17">
        <f t="shared" si="94"/>
        <v>20.538289328987126</v>
      </c>
      <c r="D447" s="17">
        <f t="shared" si="98"/>
        <v>11.581082996073015</v>
      </c>
      <c r="E447" s="25">
        <f t="shared" si="91"/>
        <v>1.2199392790404559E-3</v>
      </c>
      <c r="F447" s="2">
        <f t="shared" si="99"/>
        <v>81.44114408179891</v>
      </c>
      <c r="G447" s="24">
        <f t="shared" si="100"/>
        <v>0.14265602179321182</v>
      </c>
      <c r="H447" s="2">
        <f t="shared" si="103"/>
        <v>11.988582522524789</v>
      </c>
      <c r="I447" s="24">
        <f t="shared" si="101"/>
        <v>6.3849856960130342</v>
      </c>
      <c r="J447" s="5">
        <f t="shared" si="95"/>
        <v>1.5827445516178942E-3</v>
      </c>
      <c r="K447" s="16">
        <f t="shared" si="92"/>
        <v>-51.956810934570029</v>
      </c>
      <c r="L447" s="58" t="b">
        <f t="shared" si="102"/>
        <v>0</v>
      </c>
      <c r="M447" s="66">
        <f t="shared" si="93"/>
        <v>-1.5515709181377844</v>
      </c>
      <c r="N447" s="65">
        <f t="shared" si="96"/>
        <v>2.0499999999999785</v>
      </c>
    </row>
    <row r="448" spans="1:14">
      <c r="A448" s="24">
        <f t="shared" si="90"/>
        <v>11.581095025014621</v>
      </c>
      <c r="B448" s="25">
        <f t="shared" si="97"/>
        <v>2.0549999999999784</v>
      </c>
      <c r="C448" s="17">
        <f t="shared" si="94"/>
        <v>20.596194759216733</v>
      </c>
      <c r="D448" s="17">
        <f t="shared" si="98"/>
        <v>11.581089095769411</v>
      </c>
      <c r="E448" s="25">
        <f t="shared" si="91"/>
        <v>1.1858490421727979E-3</v>
      </c>
      <c r="F448" s="2">
        <f t="shared" si="99"/>
        <v>81.441186976427431</v>
      </c>
      <c r="G448" s="24">
        <f t="shared" si="100"/>
        <v>0.14265515491377234</v>
      </c>
      <c r="H448" s="2">
        <f t="shared" si="103"/>
        <v>11.988518786438336</v>
      </c>
      <c r="I448" s="24">
        <f t="shared" si="101"/>
        <v>6.38498905895191</v>
      </c>
      <c r="J448" s="5">
        <f t="shared" si="95"/>
        <v>1.5385160087871945E-3</v>
      </c>
      <c r="K448" s="16">
        <f t="shared" si="92"/>
        <v>-51.957015217458874</v>
      </c>
      <c r="L448" s="58" t="b">
        <f t="shared" si="102"/>
        <v>0</v>
      </c>
      <c r="M448" s="66">
        <f t="shared" si="93"/>
        <v>-1.5515717353421472</v>
      </c>
      <c r="N448" s="65">
        <f t="shared" si="96"/>
        <v>2.0549999999999784</v>
      </c>
    </row>
    <row r="449" spans="1:14">
      <c r="A449" s="24">
        <f t="shared" si="90"/>
        <v>11.581100788571771</v>
      </c>
      <c r="B449" s="25">
        <f t="shared" si="97"/>
        <v>2.0599999999999783</v>
      </c>
      <c r="C449" s="17">
        <f t="shared" si="94"/>
        <v>20.654100219518693</v>
      </c>
      <c r="D449" s="17">
        <f t="shared" si="98"/>
        <v>11.581095025014621</v>
      </c>
      <c r="E449" s="25">
        <f t="shared" si="91"/>
        <v>1.1527114299990692E-3</v>
      </c>
      <c r="F449" s="2">
        <f t="shared" si="99"/>
        <v>81.441228672399518</v>
      </c>
      <c r="G449" s="24">
        <f t="shared" si="100"/>
        <v>0.14265431225859265</v>
      </c>
      <c r="H449" s="2">
        <f t="shared" si="103"/>
        <v>11.988456831406371</v>
      </c>
      <c r="I449" s="24">
        <f t="shared" si="101"/>
        <v>6.3849923279161223</v>
      </c>
      <c r="J449" s="5">
        <f t="shared" si="95"/>
        <v>1.4955233975785629E-3</v>
      </c>
      <c r="K449" s="16">
        <f t="shared" si="92"/>
        <v>-51.957213791824181</v>
      </c>
      <c r="L449" s="58" t="b">
        <f t="shared" si="102"/>
        <v>0</v>
      </c>
      <c r="M449" s="66">
        <f t="shared" si="93"/>
        <v>-1.5515725297103806</v>
      </c>
      <c r="N449" s="65">
        <f t="shared" si="96"/>
        <v>2.0599999999999783</v>
      </c>
    </row>
    <row r="450" spans="1:14">
      <c r="A450" s="24">
        <f t="shared" si="90"/>
        <v>11.581106391070881</v>
      </c>
      <c r="B450" s="25">
        <f t="shared" si="97"/>
        <v>2.0649999999999782</v>
      </c>
      <c r="C450" s="17">
        <f t="shared" si="94"/>
        <v>20.712005709052658</v>
      </c>
      <c r="D450" s="17">
        <f t="shared" si="98"/>
        <v>11.581100788571771</v>
      </c>
      <c r="E450" s="25">
        <f t="shared" si="91"/>
        <v>1.1204998221241221E-3</v>
      </c>
      <c r="F450" s="2">
        <f t="shared" si="99"/>
        <v>81.441269203210709</v>
      </c>
      <c r="G450" s="24">
        <f t="shared" si="100"/>
        <v>0.14265349315074405</v>
      </c>
      <c r="H450" s="2">
        <f t="shared" si="103"/>
        <v>11.988396607658666</v>
      </c>
      <c r="I450" s="24">
        <f t="shared" si="101"/>
        <v>6.3849955055317196</v>
      </c>
      <c r="J450" s="5">
        <f t="shared" si="95"/>
        <v>1.4537321808130439E-3</v>
      </c>
      <c r="K450" s="16">
        <f t="shared" si="92"/>
        <v>-51.957406817186161</v>
      </c>
      <c r="L450" s="58" t="b">
        <f t="shared" si="102"/>
        <v>0</v>
      </c>
      <c r="M450" s="66">
        <f t="shared" si="93"/>
        <v>-1.5515733018806213</v>
      </c>
      <c r="N450" s="65">
        <f t="shared" si="96"/>
        <v>2.0649999999999782</v>
      </c>
    </row>
    <row r="451" spans="1:14">
      <c r="A451" s="24">
        <f t="shared" si="90"/>
        <v>11.581111837012591</v>
      </c>
      <c r="B451" s="25">
        <f t="shared" si="97"/>
        <v>2.0699999999999781</v>
      </c>
      <c r="C451" s="17">
        <f t="shared" si="94"/>
        <v>20.769911227001764</v>
      </c>
      <c r="D451" s="17">
        <f t="shared" si="98"/>
        <v>11.581106391070881</v>
      </c>
      <c r="E451" s="25">
        <f t="shared" si="91"/>
        <v>1.089188342138388E-3</v>
      </c>
      <c r="F451" s="2">
        <f t="shared" si="99"/>
        <v>81.441308601420488</v>
      </c>
      <c r="G451" s="24">
        <f t="shared" si="100"/>
        <v>0.14265269693221544</v>
      </c>
      <c r="H451" s="2">
        <f t="shared" si="103"/>
        <v>11.988338066815889</v>
      </c>
      <c r="I451" s="24">
        <f t="shared" si="101"/>
        <v>6.3849985943513659</v>
      </c>
      <c r="J451" s="5">
        <f t="shared" si="95"/>
        <v>1.4131087864962465E-3</v>
      </c>
      <c r="K451" s="16">
        <f t="shared" si="92"/>
        <v>-51.957594448607296</v>
      </c>
      <c r="L451" s="58" t="b">
        <f t="shared" si="102"/>
        <v>0</v>
      </c>
      <c r="M451" s="66">
        <f t="shared" si="93"/>
        <v>-1.5515740524731783</v>
      </c>
      <c r="N451" s="65">
        <f t="shared" si="96"/>
        <v>2.0699999999999781</v>
      </c>
    </row>
    <row r="452" spans="1:14">
      <c r="A452" s="24">
        <f t="shared" si="90"/>
        <v>11.581117130771775</v>
      </c>
      <c r="B452" s="25">
        <f t="shared" si="97"/>
        <v>2.074999999999978</v>
      </c>
      <c r="C452" s="17">
        <f t="shared" si="94"/>
        <v>20.827816772571971</v>
      </c>
      <c r="D452" s="17">
        <f t="shared" si="98"/>
        <v>11.581111837012591</v>
      </c>
      <c r="E452" s="25">
        <f t="shared" si="91"/>
        <v>1.058751836650265E-3</v>
      </c>
      <c r="F452" s="2">
        <f t="shared" si="99"/>
        <v>81.441346898678489</v>
      </c>
      <c r="G452" s="24">
        <f t="shared" si="100"/>
        <v>0.14265192296338308</v>
      </c>
      <c r="H452" s="2">
        <f t="shared" si="103"/>
        <v>11.988281161850601</v>
      </c>
      <c r="I452" s="24">
        <f t="shared" si="101"/>
        <v>6.3850015968563936</v>
      </c>
      <c r="J452" s="5">
        <f t="shared" si="95"/>
        <v>1.3736205807637393E-3</v>
      </c>
      <c r="K452" s="16">
        <f t="shared" si="92"/>
        <v>-51.957776836816919</v>
      </c>
      <c r="L452" s="58" t="b">
        <f t="shared" si="102"/>
        <v>0</v>
      </c>
      <c r="M452" s="66">
        <f t="shared" si="93"/>
        <v>-1.5515747820910182</v>
      </c>
      <c r="N452" s="65">
        <f t="shared" si="96"/>
        <v>2.074999999999978</v>
      </c>
    </row>
    <row r="453" spans="1:14">
      <c r="A453" s="24">
        <f t="shared" si="90"/>
        <v>11.58112227660105</v>
      </c>
      <c r="B453" s="25">
        <f t="shared" si="97"/>
        <v>2.0799999999999779</v>
      </c>
      <c r="C453" s="17">
        <f t="shared" si="94"/>
        <v>20.885722344991432</v>
      </c>
      <c r="D453" s="17">
        <f t="shared" si="98"/>
        <v>11.581117130771775</v>
      </c>
      <c r="E453" s="25">
        <f t="shared" si="91"/>
        <v>1.0291658551960735E-3</v>
      </c>
      <c r="F453" s="2">
        <f t="shared" si="99"/>
        <v>81.441384125749963</v>
      </c>
      <c r="G453" s="24">
        <f t="shared" si="100"/>
        <v>0.1426511706224966</v>
      </c>
      <c r="H453" s="2">
        <f t="shared" si="103"/>
        <v>11.98822584704949</v>
      </c>
      <c r="I453" s="24">
        <f t="shared" si="101"/>
        <v>6.3850045154587969</v>
      </c>
      <c r="J453" s="5">
        <f t="shared" si="95"/>
        <v>1.3352358416576953E-3</v>
      </c>
      <c r="K453" s="16">
        <f t="shared" si="92"/>
        <v>-51.95795412833256</v>
      </c>
      <c r="L453" s="58" t="b">
        <f t="shared" si="102"/>
        <v>0</v>
      </c>
      <c r="M453" s="66">
        <f t="shared" si="93"/>
        <v>-1.5515754913202677</v>
      </c>
      <c r="N453" s="65">
        <f t="shared" si="96"/>
        <v>2.0799999999999779</v>
      </c>
    </row>
    <row r="454" spans="1:14">
      <c r="A454" s="24">
        <f t="shared" si="90"/>
        <v>11.581127278634202</v>
      </c>
      <c r="B454" s="25">
        <f t="shared" si="97"/>
        <v>2.0849999999999778</v>
      </c>
      <c r="C454" s="17">
        <f t="shared" si="94"/>
        <v>20.943627943509863</v>
      </c>
      <c r="D454" s="17">
        <f t="shared" si="98"/>
        <v>11.58112227660105</v>
      </c>
      <c r="E454" s="25">
        <f t="shared" si="91"/>
        <v>1.0004066305593147E-3</v>
      </c>
      <c r="F454" s="2">
        <f t="shared" si="99"/>
        <v>81.441420312540416</v>
      </c>
      <c r="G454" s="24">
        <f t="shared" si="100"/>
        <v>0.14265043930518009</v>
      </c>
      <c r="H454" s="2">
        <f t="shared" si="103"/>
        <v>11.988172077976666</v>
      </c>
      <c r="I454" s="24">
        <f t="shared" si="101"/>
        <v>6.3850073525031679</v>
      </c>
      <c r="J454" s="5">
        <f t="shared" si="95"/>
        <v>1.2979237336724801E-3</v>
      </c>
      <c r="K454" s="16">
        <f t="shared" si="92"/>
        <v>-51.958126465577209</v>
      </c>
      <c r="L454" s="58" t="b">
        <f t="shared" si="102"/>
        <v>0</v>
      </c>
      <c r="M454" s="66">
        <f t="shared" si="93"/>
        <v>-1.5515761807306667</v>
      </c>
      <c r="N454" s="65">
        <f t="shared" si="96"/>
        <v>2.0849999999999778</v>
      </c>
    </row>
    <row r="455" spans="1:14">
      <c r="A455" s="24">
        <f t="shared" si="90"/>
        <v>11.581132140889501</v>
      </c>
      <c r="B455" s="25">
        <f t="shared" si="97"/>
        <v>2.0899999999999777</v>
      </c>
      <c r="C455" s="17">
        <f t="shared" si="94"/>
        <v>21.001533567397953</v>
      </c>
      <c r="D455" s="17">
        <f t="shared" si="98"/>
        <v>11.581127278634202</v>
      </c>
      <c r="E455" s="25">
        <f t="shared" si="91"/>
        <v>9.7245105967170317E-4</v>
      </c>
      <c r="F455" s="2">
        <f t="shared" si="99"/>
        <v>81.441455488119658</v>
      </c>
      <c r="G455" s="24">
        <f t="shared" si="100"/>
        <v>0.14264972842394702</v>
      </c>
      <c r="H455" s="2">
        <f t="shared" si="103"/>
        <v>11.988119811438017</v>
      </c>
      <c r="I455" s="24">
        <f t="shared" si="101"/>
        <v>6.3850101102685803</v>
      </c>
      <c r="J455" s="5">
        <f t="shared" si="95"/>
        <v>1.261654283005459E-3</v>
      </c>
      <c r="K455" s="16">
        <f t="shared" si="92"/>
        <v>-51.958293986994136</v>
      </c>
      <c r="L455" s="58" t="b">
        <f t="shared" si="102"/>
        <v>0</v>
      </c>
      <c r="M455" s="66">
        <f t="shared" si="93"/>
        <v>-1.5515768508760388</v>
      </c>
      <c r="N455" s="65">
        <f t="shared" si="96"/>
        <v>2.0899999999999777</v>
      </c>
    </row>
    <row r="456" spans="1:14">
      <c r="A456" s="24">
        <f t="shared" si="90"/>
        <v>11.581136867272926</v>
      </c>
      <c r="B456" s="25">
        <f t="shared" si="97"/>
        <v>2.0949999999999775</v>
      </c>
      <c r="C456" s="17">
        <f t="shared" si="94"/>
        <v>21.059439215946764</v>
      </c>
      <c r="D456" s="17">
        <f t="shared" si="98"/>
        <v>11.581132140889501</v>
      </c>
      <c r="E456" s="25">
        <f t="shared" si="91"/>
        <v>9.4527668508504609E-4</v>
      </c>
      <c r="F456" s="2">
        <f t="shared" si="99"/>
        <v>81.441489680745192</v>
      </c>
      <c r="G456" s="24">
        <f t="shared" si="100"/>
        <v>0.14264903740772714</v>
      </c>
      <c r="H456" s="2">
        <f t="shared" si="103"/>
        <v>11.988069005446404</v>
      </c>
      <c r="I456" s="24">
        <f t="shared" si="101"/>
        <v>6.3850127909704231</v>
      </c>
      <c r="J456" s="5">
        <f t="shared" si="95"/>
        <v>1.2263983534195582E-3</v>
      </c>
      <c r="K456" s="16">
        <f t="shared" si="92"/>
        <v>-51.958456827157647</v>
      </c>
      <c r="L456" s="58" t="b">
        <f t="shared" si="102"/>
        <v>0</v>
      </c>
      <c r="M456" s="66">
        <f t="shared" si="93"/>
        <v>-1.5515775022947302</v>
      </c>
      <c r="N456" s="65">
        <f t="shared" si="96"/>
        <v>2.0949999999999775</v>
      </c>
    </row>
    <row r="457" spans="1:14">
      <c r="A457" s="24">
        <f t="shared" si="90"/>
        <v>11.581141461581311</v>
      </c>
      <c r="B457" s="25">
        <f t="shared" si="97"/>
        <v>2.0999999999999774</v>
      </c>
      <c r="C457" s="17">
        <f t="shared" si="94"/>
        <v>21.117344888467169</v>
      </c>
      <c r="D457" s="17">
        <f t="shared" si="98"/>
        <v>11.581136867272926</v>
      </c>
      <c r="E457" s="25">
        <f t="shared" si="91"/>
        <v>9.188616768589828E-4</v>
      </c>
      <c r="F457" s="2">
        <f t="shared" si="99"/>
        <v>81.44152291788491</v>
      </c>
      <c r="G457" s="24">
        <f t="shared" si="100"/>
        <v>0.14264836570140785</v>
      </c>
      <c r="H457" s="2">
        <f t="shared" si="103"/>
        <v>11.988019619187961</v>
      </c>
      <c r="I457" s="24">
        <f t="shared" si="101"/>
        <v>6.3850153967621761</v>
      </c>
      <c r="J457" s="5">
        <f t="shared" si="95"/>
        <v>1.1921276228436155E-3</v>
      </c>
      <c r="K457" s="16">
        <f t="shared" si="92"/>
        <v>-51.958615116881845</v>
      </c>
      <c r="L457" s="58" t="b">
        <f t="shared" si="102"/>
        <v>0</v>
      </c>
      <c r="M457" s="66">
        <f t="shared" si="93"/>
        <v>-1.5515781355100415</v>
      </c>
      <c r="N457" s="65">
        <f t="shared" si="96"/>
        <v>2.0999999999999774</v>
      </c>
    </row>
    <row r="458" spans="1:14">
      <c r="A458" s="24">
        <f t="shared" si="90"/>
        <v>11.581145927505386</v>
      </c>
      <c r="B458" s="25">
        <f t="shared" si="97"/>
        <v>2.1049999999999773</v>
      </c>
      <c r="C458" s="17">
        <f t="shared" si="94"/>
        <v>21.175250584289305</v>
      </c>
      <c r="D458" s="17">
        <f t="shared" si="98"/>
        <v>11.581141461581311</v>
      </c>
      <c r="E458" s="25">
        <f t="shared" si="91"/>
        <v>8.9318481511890379E-4</v>
      </c>
      <c r="F458" s="2">
        <f t="shared" si="99"/>
        <v>81.441555226239075</v>
      </c>
      <c r="G458" s="24">
        <f t="shared" si="100"/>
        <v>0.14264771276538971</v>
      </c>
      <c r="H458" s="2">
        <f t="shared" si="103"/>
        <v>11.987971612989398</v>
      </c>
      <c r="I458" s="24">
        <f t="shared" si="101"/>
        <v>6.3850179297371428</v>
      </c>
      <c r="J458" s="5">
        <f t="shared" si="95"/>
        <v>1.1588145606935257E-3</v>
      </c>
      <c r="K458" s="16">
        <f t="shared" si="92"/>
        <v>-51.958768983325065</v>
      </c>
      <c r="L458" s="58" t="b">
        <f t="shared" si="102"/>
        <v>0</v>
      </c>
      <c r="M458" s="66">
        <f t="shared" si="93"/>
        <v>-1.551578751030652</v>
      </c>
      <c r="N458" s="65">
        <f t="shared" si="96"/>
        <v>2.1049999999999773</v>
      </c>
    </row>
    <row r="459" spans="1:14">
      <c r="A459" s="24">
        <f t="shared" si="90"/>
        <v>11.581150268632751</v>
      </c>
      <c r="B459" s="25">
        <f t="shared" si="97"/>
        <v>2.1099999999999772</v>
      </c>
      <c r="C459" s="17">
        <f t="shared" si="94"/>
        <v>21.233156302762023</v>
      </c>
      <c r="D459" s="17">
        <f t="shared" si="98"/>
        <v>11.581145927505386</v>
      </c>
      <c r="E459" s="25">
        <f t="shared" si="91"/>
        <v>8.6822547293913341E-4</v>
      </c>
      <c r="F459" s="2">
        <f t="shared" si="99"/>
        <v>81.441586631761865</v>
      </c>
      <c r="G459" s="24">
        <f t="shared" si="100"/>
        <v>0.14264707807515153</v>
      </c>
      <c r="H459" s="2">
        <f t="shared" si="103"/>
        <v>11.987924948286039</v>
      </c>
      <c r="I459" s="24">
        <f t="shared" si="101"/>
        <v>6.38502039193013</v>
      </c>
      <c r="J459" s="5">
        <f t="shared" si="95"/>
        <v>1.1264324056847741E-3</v>
      </c>
      <c r="K459" s="16">
        <f t="shared" si="92"/>
        <v>-51.958918550092335</v>
      </c>
      <c r="L459" s="58" t="b">
        <f t="shared" si="102"/>
        <v>0</v>
      </c>
      <c r="M459" s="66">
        <f t="shared" si="93"/>
        <v>-1.5515793493510266</v>
      </c>
      <c r="N459" s="65">
        <f t="shared" si="96"/>
        <v>2.1099999999999772</v>
      </c>
    </row>
    <row r="460" spans="1:14">
      <c r="A460" s="24">
        <f t="shared" si="90"/>
        <v>11.58115448845075</v>
      </c>
      <c r="B460" s="25">
        <f t="shared" si="97"/>
        <v>2.1149999999999771</v>
      </c>
      <c r="C460" s="17">
        <f t="shared" si="94"/>
        <v>21.291062043252367</v>
      </c>
      <c r="D460" s="17">
        <f t="shared" si="98"/>
        <v>11.581150268632751</v>
      </c>
      <c r="E460" s="25">
        <f t="shared" si="91"/>
        <v>8.4396359980351348E-4</v>
      </c>
      <c r="F460" s="2">
        <f t="shared" si="99"/>
        <v>81.441617159682224</v>
      </c>
      <c r="G460" s="24">
        <f t="shared" si="100"/>
        <v>0.14264646112082888</v>
      </c>
      <c r="H460" s="2">
        <f t="shared" si="103"/>
        <v>11.987879587590822</v>
      </c>
      <c r="I460" s="24">
        <f t="shared" si="101"/>
        <v>6.3850227853190855</v>
      </c>
      <c r="J460" s="5">
        <f t="shared" si="95"/>
        <v>1.0949551443246968E-3</v>
      </c>
      <c r="K460" s="16">
        <f t="shared" si="92"/>
        <v>-51.959063937334875</v>
      </c>
      <c r="L460" s="58" t="b">
        <f t="shared" si="102"/>
        <v>0</v>
      </c>
      <c r="M460" s="66">
        <f t="shared" si="93"/>
        <v>-1.5515799309518119</v>
      </c>
      <c r="N460" s="65">
        <f t="shared" si="96"/>
        <v>2.1149999999999771</v>
      </c>
    </row>
    <row r="461" spans="1:14">
      <c r="A461" s="24">
        <f t="shared" si="90"/>
        <v>11.581158590349277</v>
      </c>
      <c r="B461" s="25">
        <f t="shared" si="97"/>
        <v>2.119999999999977</v>
      </c>
      <c r="C461" s="17">
        <f t="shared" si="94"/>
        <v>21.348967805145076</v>
      </c>
      <c r="D461" s="17">
        <f t="shared" si="98"/>
        <v>11.58115448845075</v>
      </c>
      <c r="E461" s="25">
        <f t="shared" si="91"/>
        <v>8.2037970550258418E-4</v>
      </c>
      <c r="F461" s="2">
        <f t="shared" si="99"/>
        <v>81.441646834524008</v>
      </c>
      <c r="G461" s="24">
        <f t="shared" si="100"/>
        <v>0.14264586140680646</v>
      </c>
      <c r="H461" s="2">
        <f t="shared" si="103"/>
        <v>11.987835494464328</v>
      </c>
      <c r="I461" s="24">
        <f t="shared" si="101"/>
        <v>6.3850251118266819</v>
      </c>
      <c r="J461" s="5">
        <f t="shared" si="95"/>
        <v>1.0643574901198732E-3</v>
      </c>
      <c r="K461" s="16">
        <f t="shared" si="92"/>
        <v>-51.959205261846044</v>
      </c>
      <c r="L461" s="58" t="b">
        <f t="shared" si="102"/>
        <v>0</v>
      </c>
      <c r="M461" s="66">
        <f t="shared" si="93"/>
        <v>-1.5515804963002235</v>
      </c>
      <c r="N461" s="65">
        <f t="shared" si="96"/>
        <v>2.119999999999977</v>
      </c>
    </row>
    <row r="462" spans="1:14">
      <c r="A462" s="24">
        <f t="shared" si="90"/>
        <v>11.5811625776235</v>
      </c>
      <c r="B462" s="25">
        <f t="shared" si="97"/>
        <v>2.1249999999999769</v>
      </c>
      <c r="C462" s="17">
        <f t="shared" si="94"/>
        <v>21.406873587842075</v>
      </c>
      <c r="D462" s="17">
        <f t="shared" si="98"/>
        <v>11.581158590349277</v>
      </c>
      <c r="E462" s="25">
        <f t="shared" si="91"/>
        <v>7.9745484444007772E-4</v>
      </c>
      <c r="F462" s="2">
        <f t="shared" si="99"/>
        <v>81.44167568012584</v>
      </c>
      <c r="G462" s="24">
        <f t="shared" si="100"/>
        <v>0.14264527845131739</v>
      </c>
      <c r="H462" s="2">
        <f t="shared" si="103"/>
        <v>11.987792633485329</v>
      </c>
      <c r="I462" s="24">
        <f t="shared" si="101"/>
        <v>6.3850273733218659</v>
      </c>
      <c r="J462" s="5">
        <f t="shared" si="95"/>
        <v>1.0346148631262141E-3</v>
      </c>
      <c r="K462" s="16">
        <f t="shared" si="92"/>
        <v>-51.95934263715565</v>
      </c>
      <c r="L462" s="58" t="b">
        <f t="shared" si="102"/>
        <v>0</v>
      </c>
      <c r="M462" s="66">
        <f t="shared" si="93"/>
        <v>-1.5515810458504244</v>
      </c>
      <c r="N462" s="65">
        <f t="shared" si="96"/>
        <v>2.1249999999999769</v>
      </c>
    </row>
    <row r="463" spans="1:14">
      <c r="A463" s="24">
        <f t="shared" si="90"/>
        <v>11.581166453476502</v>
      </c>
      <c r="B463" s="25">
        <f t="shared" si="97"/>
        <v>2.1299999999999768</v>
      </c>
      <c r="C463" s="17">
        <f t="shared" si="94"/>
        <v>21.464779390762008</v>
      </c>
      <c r="D463" s="17">
        <f t="shared" si="98"/>
        <v>11.5811625776235</v>
      </c>
      <c r="E463" s="25">
        <f t="shared" si="91"/>
        <v>7.7517060046769168E-4</v>
      </c>
      <c r="F463" s="2">
        <f t="shared" si="99"/>
        <v>81.441703719660183</v>
      </c>
      <c r="G463" s="24">
        <f t="shared" si="100"/>
        <v>0.14264471178605767</v>
      </c>
      <c r="H463" s="2">
        <f t="shared" si="103"/>
        <v>11.987750970222436</v>
      </c>
      <c r="I463" s="24">
        <f t="shared" si="101"/>
        <v>6.3850295716213585</v>
      </c>
      <c r="J463" s="5">
        <f t="shared" si="95"/>
        <v>1.0057033702835698E-3</v>
      </c>
      <c r="K463" s="16">
        <f t="shared" si="92"/>
        <v>-51.95947617362102</v>
      </c>
      <c r="L463" s="58" t="b">
        <f t="shared" si="102"/>
        <v>0</v>
      </c>
      <c r="M463" s="66">
        <f t="shared" si="93"/>
        <v>-1.5515815800438784</v>
      </c>
      <c r="N463" s="65">
        <f t="shared" si="96"/>
        <v>2.1299999999999768</v>
      </c>
    </row>
    <row r="464" spans="1:14">
      <c r="A464" s="24">
        <f t="shared" si="90"/>
        <v>11.581170221021862</v>
      </c>
      <c r="B464" s="25">
        <f t="shared" si="97"/>
        <v>2.1349999999999767</v>
      </c>
      <c r="C464" s="17">
        <f t="shared" si="94"/>
        <v>21.522685213339759</v>
      </c>
      <c r="D464" s="17">
        <f t="shared" si="98"/>
        <v>11.581166453476502</v>
      </c>
      <c r="E464" s="25">
        <f t="shared" si="91"/>
        <v>7.5350907203312499E-4</v>
      </c>
      <c r="F464" s="2">
        <f t="shared" si="99"/>
        <v>81.441730975651964</v>
      </c>
      <c r="G464" s="24">
        <f t="shared" si="100"/>
        <v>0.14264416095580956</v>
      </c>
      <c r="H464" s="2">
        <f t="shared" si="103"/>
        <v>11.987710471206407</v>
      </c>
      <c r="I464" s="24">
        <f t="shared" si="101"/>
        <v>6.3850317084911135</v>
      </c>
      <c r="J464" s="5">
        <f t="shared" si="95"/>
        <v>9.7759978619641093E-4</v>
      </c>
      <c r="K464" s="16">
        <f t="shared" si="92"/>
        <v>-51.959605978515775</v>
      </c>
      <c r="L464" s="58" t="b">
        <f t="shared" si="102"/>
        <v>0</v>
      </c>
      <c r="M464" s="66">
        <f t="shared" si="93"/>
        <v>-1.5515820993097176</v>
      </c>
      <c r="N464" s="65">
        <f t="shared" si="96"/>
        <v>2.1349999999999767</v>
      </c>
    </row>
    <row r="465" spans="1:14">
      <c r="A465" s="24">
        <f t="shared" si="90"/>
        <v>11.581173883286151</v>
      </c>
      <c r="B465" s="25">
        <f t="shared" si="97"/>
        <v>2.1399999999999766</v>
      </c>
      <c r="C465" s="17">
        <f t="shared" si="94"/>
        <v>21.580591055026005</v>
      </c>
      <c r="D465" s="17">
        <f t="shared" si="98"/>
        <v>11.581170221021862</v>
      </c>
      <c r="E465" s="25">
        <f t="shared" si="91"/>
        <v>7.3245285786403445E-4</v>
      </c>
      <c r="F465" s="2">
        <f t="shared" si="99"/>
        <v>81.441757469996631</v>
      </c>
      <c r="G465" s="24">
        <f t="shared" si="100"/>
        <v>0.14264362551807652</v>
      </c>
      <c r="H465" s="2">
        <f t="shared" si="103"/>
        <v>11.987671103903308</v>
      </c>
      <c r="I465" s="24">
        <f t="shared" si="101"/>
        <v>6.3850337856477353</v>
      </c>
      <c r="J465" s="5">
        <f t="shared" si="95"/>
        <v>9.5028153451068591E-4</v>
      </c>
      <c r="K465" s="16">
        <f t="shared" si="92"/>
        <v>-51.959732156115457</v>
      </c>
      <c r="L465" s="58" t="b">
        <f t="shared" si="102"/>
        <v>0</v>
      </c>
      <c r="M465" s="66">
        <f t="shared" si="93"/>
        <v>-1.5515826040650875</v>
      </c>
      <c r="N465" s="65">
        <f t="shared" si="96"/>
        <v>2.1399999999999766</v>
      </c>
    </row>
    <row r="466" spans="1:14">
      <c r="A466" s="24">
        <f t="shared" si="90"/>
        <v>11.581177443211367</v>
      </c>
      <c r="B466" s="25">
        <f t="shared" si="97"/>
        <v>2.1449999999999765</v>
      </c>
      <c r="C466" s="17">
        <f t="shared" si="94"/>
        <v>21.638496915286776</v>
      </c>
      <c r="D466" s="17">
        <f t="shared" si="98"/>
        <v>11.581173883286151</v>
      </c>
      <c r="E466" s="25">
        <f t="shared" si="91"/>
        <v>7.1198504291613543E-4</v>
      </c>
      <c r="F466" s="2">
        <f t="shared" si="99"/>
        <v>81.441783223977822</v>
      </c>
      <c r="G466" s="24">
        <f t="shared" si="100"/>
        <v>0.14264310504272687</v>
      </c>
      <c r="H466" s="2">
        <f t="shared" si="103"/>
        <v>11.987632836688318</v>
      </c>
      <c r="I466" s="24">
        <f t="shared" si="101"/>
        <v>6.3850358047598608</v>
      </c>
      <c r="J466" s="5">
        <f t="shared" si="95"/>
        <v>9.2372666973250311E-4</v>
      </c>
      <c r="K466" s="16">
        <f t="shared" si="92"/>
        <v>-51.959854807782072</v>
      </c>
      <c r="L466" s="58" t="b">
        <f t="shared" si="102"/>
        <v>0</v>
      </c>
      <c r="M466" s="66">
        <f t="shared" si="93"/>
        <v>-1.5515830947154665</v>
      </c>
      <c r="N466" s="65">
        <f t="shared" si="96"/>
        <v>2.1449999999999765</v>
      </c>
    </row>
    <row r="467" spans="1:14">
      <c r="A467" s="24">
        <f t="shared" si="90"/>
        <v>11.581180903657291</v>
      </c>
      <c r="B467" s="25">
        <f t="shared" si="97"/>
        <v>2.1499999999999764</v>
      </c>
      <c r="C467" s="17">
        <f t="shared" si="94"/>
        <v>21.696402793603021</v>
      </c>
      <c r="D467" s="17">
        <f t="shared" si="98"/>
        <v>11.581177443211367</v>
      </c>
      <c r="E467" s="25">
        <f t="shared" si="91"/>
        <v>6.9208918484740204E-4</v>
      </c>
      <c r="F467" s="2">
        <f t="shared" si="99"/>
        <v>81.441808258284411</v>
      </c>
      <c r="G467" s="24">
        <f t="shared" si="100"/>
        <v>0.14264259911164867</v>
      </c>
      <c r="H467" s="2">
        <f t="shared" si="103"/>
        <v>11.987595638820345</v>
      </c>
      <c r="I467" s="24">
        <f t="shared" si="101"/>
        <v>6.3850377674494974</v>
      </c>
      <c r="J467" s="5">
        <f t="shared" si="95"/>
        <v>8.9791385962033376E-4</v>
      </c>
      <c r="K467" s="16">
        <f t="shared" si="92"/>
        <v>-51.959974032044968</v>
      </c>
      <c r="L467" s="58" t="b">
        <f t="shared" si="102"/>
        <v>0</v>
      </c>
      <c r="M467" s="66">
        <f t="shared" si="93"/>
        <v>-1.5515835716550086</v>
      </c>
      <c r="N467" s="65">
        <f t="shared" si="96"/>
        <v>2.1499999999999764</v>
      </c>
    </row>
    <row r="468" spans="1:14">
      <c r="A468" s="24">
        <f t="shared" si="90"/>
        <v>11.581184267403795</v>
      </c>
      <c r="B468" s="25">
        <f t="shared" si="97"/>
        <v>2.1549999999999763</v>
      </c>
      <c r="C468" s="17">
        <f t="shared" si="94"/>
        <v>21.754308689470193</v>
      </c>
      <c r="D468" s="17">
        <f t="shared" si="98"/>
        <v>11.581180903657291</v>
      </c>
      <c r="E468" s="25">
        <f t="shared" si="91"/>
        <v>6.7274930076513984E-4</v>
      </c>
      <c r="F468" s="2">
        <f t="shared" si="99"/>
        <v>81.441832593027115</v>
      </c>
      <c r="G468" s="24">
        <f t="shared" si="100"/>
        <v>0.1426421073184139</v>
      </c>
      <c r="H468" s="2">
        <f t="shared" si="103"/>
        <v>11.987559480417339</v>
      </c>
      <c r="I468" s="24">
        <f t="shared" si="101"/>
        <v>6.3850396752933261</v>
      </c>
      <c r="J468" s="5">
        <f t="shared" si="95"/>
        <v>8.7282236805019231E-4</v>
      </c>
      <c r="K468" s="16">
        <f t="shared" si="92"/>
        <v>-51.960089924680403</v>
      </c>
      <c r="L468" s="58" t="b">
        <f t="shared" si="102"/>
        <v>0</v>
      </c>
      <c r="M468" s="66">
        <f t="shared" si="93"/>
        <v>-1.5515840352668562</v>
      </c>
      <c r="N468" s="65">
        <f t="shared" si="96"/>
        <v>2.1549999999999763</v>
      </c>
    </row>
    <row r="469" spans="1:14">
      <c r="A469" s="24">
        <f t="shared" si="90"/>
        <v>11.581187537153067</v>
      </c>
      <c r="B469" s="25">
        <f t="shared" si="97"/>
        <v>2.1599999999999762</v>
      </c>
      <c r="C469" s="17">
        <f t="shared" si="94"/>
        <v>21.812214602397844</v>
      </c>
      <c r="D469" s="17">
        <f t="shared" si="98"/>
        <v>11.581184267403795</v>
      </c>
      <c r="E469" s="25">
        <f t="shared" si="91"/>
        <v>6.5394985442712207E-4</v>
      </c>
      <c r="F469" s="2">
        <f t="shared" si="99"/>
        <v>81.441856247754728</v>
      </c>
      <c r="G469" s="24">
        <f t="shared" si="100"/>
        <v>0.14264162926795121</v>
      </c>
      <c r="H469" s="2">
        <f t="shared" si="103"/>
        <v>11.987524332432244</v>
      </c>
      <c r="I469" s="24">
        <f t="shared" si="101"/>
        <v>6.3850415298239707</v>
      </c>
      <c r="J469" s="5">
        <f t="shared" si="95"/>
        <v>8.4843203832122367E-4</v>
      </c>
      <c r="K469" s="16">
        <f t="shared" si="92"/>
        <v>-51.960202578787836</v>
      </c>
      <c r="L469" s="58" t="b">
        <f t="shared" si="102"/>
        <v>0</v>
      </c>
      <c r="M469" s="66">
        <f t="shared" si="93"/>
        <v>-1.5515844859234349</v>
      </c>
      <c r="N469" s="65">
        <f t="shared" si="96"/>
        <v>2.1599999999999762</v>
      </c>
    </row>
    <row r="470" spans="1:14">
      <c r="A470" s="24">
        <f t="shared" si="90"/>
        <v>11.581190715531786</v>
      </c>
      <c r="B470" s="25">
        <f t="shared" si="97"/>
        <v>2.1649999999999761</v>
      </c>
      <c r="C470" s="17">
        <f t="shared" si="94"/>
        <v>21.870120531909237</v>
      </c>
      <c r="D470" s="17">
        <f t="shared" si="98"/>
        <v>11.581187537153067</v>
      </c>
      <c r="E470" s="25">
        <f t="shared" si="91"/>
        <v>6.3567574373633688E-4</v>
      </c>
      <c r="F470" s="2">
        <f t="shared" si="99"/>
        <v>81.441879241469721</v>
      </c>
      <c r="G470" s="24">
        <f t="shared" si="100"/>
        <v>0.14264116457622991</v>
      </c>
      <c r="H470" s="2">
        <f t="shared" si="103"/>
        <v>11.98749016662974</v>
      </c>
      <c r="I470" s="24">
        <f t="shared" si="101"/>
        <v>6.3850433325312252</v>
      </c>
      <c r="J470" s="5">
        <f t="shared" si="95"/>
        <v>8.2472327703056404E-4</v>
      </c>
      <c r="K470" s="16">
        <f t="shared" si="92"/>
        <v>-51.960312084865492</v>
      </c>
      <c r="L470" s="58" t="b">
        <f t="shared" si="102"/>
        <v>0</v>
      </c>
      <c r="M470" s="66">
        <f t="shared" si="93"/>
        <v>-1.5515849239867734</v>
      </c>
      <c r="N470" s="65">
        <f t="shared" si="96"/>
        <v>2.1649999999999761</v>
      </c>
    </row>
    <row r="471" spans="1:14">
      <c r="A471" s="24">
        <f t="shared" si="90"/>
        <v>11.581193805093228</v>
      </c>
      <c r="B471" s="25">
        <f t="shared" si="97"/>
        <v>2.1699999999999759</v>
      </c>
      <c r="C471" s="17">
        <f t="shared" si="94"/>
        <v>21.92802647754095</v>
      </c>
      <c r="D471" s="17">
        <f t="shared" si="98"/>
        <v>11.581190715531786</v>
      </c>
      <c r="E471" s="25">
        <f t="shared" si="91"/>
        <v>6.1791228858610442E-4</v>
      </c>
      <c r="F471" s="2">
        <f t="shared" si="99"/>
        <v>81.441901592643546</v>
      </c>
      <c r="G471" s="24">
        <f t="shared" si="100"/>
        <v>0.14264071286995086</v>
      </c>
      <c r="H471" s="2">
        <f t="shared" si="103"/>
        <v>11.987456955563541</v>
      </c>
      <c r="I471" s="24">
        <f t="shared" si="101"/>
        <v>6.3850450848632532</v>
      </c>
      <c r="J471" s="5">
        <f t="shared" si="95"/>
        <v>8.0167703830364215E-4</v>
      </c>
      <c r="K471" s="16">
        <f t="shared" si="92"/>
        <v>-51.960418530882563</v>
      </c>
      <c r="L471" s="58" t="b">
        <f t="shared" si="102"/>
        <v>0</v>
      </c>
      <c r="M471" s="66">
        <f t="shared" si="93"/>
        <v>-1.5515853498087786</v>
      </c>
      <c r="N471" s="65">
        <f t="shared" si="96"/>
        <v>2.1699999999999759</v>
      </c>
    </row>
    <row r="472" spans="1:14">
      <c r="A472" s="24">
        <f t="shared" si="90"/>
        <v>11.581196808319325</v>
      </c>
      <c r="B472" s="25">
        <f t="shared" si="97"/>
        <v>2.1749999999999758</v>
      </c>
      <c r="C472" s="17">
        <f t="shared" si="94"/>
        <v>21.985932438842511</v>
      </c>
      <c r="D472" s="17">
        <f t="shared" si="98"/>
        <v>11.581193805093228</v>
      </c>
      <c r="E472" s="25">
        <f t="shared" si="91"/>
        <v>6.0064521911559591E-4</v>
      </c>
      <c r="F472" s="2">
        <f t="shared" si="99"/>
        <v>81.44192331923152</v>
      </c>
      <c r="G472" s="24">
        <f t="shared" si="100"/>
        <v>0.14264027378624627</v>
      </c>
      <c r="H472" s="2">
        <f t="shared" si="103"/>
        <v>11.987424672554297</v>
      </c>
      <c r="I472" s="24">
        <f t="shared" si="101"/>
        <v>6.3850467882277506</v>
      </c>
      <c r="J472" s="5">
        <f t="shared" si="95"/>
        <v>7.7927480847763287E-4</v>
      </c>
      <c r="K472" s="16">
        <f t="shared" si="92"/>
        <v>-51.960522002349961</v>
      </c>
      <c r="L472" s="58" t="b">
        <f t="shared" si="102"/>
        <v>0</v>
      </c>
      <c r="M472" s="66">
        <f t="shared" si="93"/>
        <v>-1.5515857637315253</v>
      </c>
      <c r="N472" s="65">
        <f t="shared" si="96"/>
        <v>2.1749999999999758</v>
      </c>
    </row>
    <row r="473" spans="1:14">
      <c r="A473" s="24">
        <f t="shared" si="90"/>
        <v>11.581199727622646</v>
      </c>
      <c r="B473" s="25">
        <f t="shared" si="97"/>
        <v>2.1799999999999757</v>
      </c>
      <c r="C473" s="17">
        <f t="shared" si="94"/>
        <v>22.043838415376044</v>
      </c>
      <c r="D473" s="17">
        <f t="shared" si="98"/>
        <v>11.581196808319325</v>
      </c>
      <c r="E473" s="25">
        <f t="shared" si="91"/>
        <v>5.8386066422731156E-4</v>
      </c>
      <c r="F473" s="2">
        <f t="shared" si="99"/>
        <v>81.441944438687216</v>
      </c>
      <c r="G473" s="24">
        <f t="shared" si="100"/>
        <v>0.14263984697238752</v>
      </c>
      <c r="H473" s="2">
        <f t="shared" si="103"/>
        <v>11.987393291668143</v>
      </c>
      <c r="I473" s="24">
        <f t="shared" si="101"/>
        <v>6.3850484439930772</v>
      </c>
      <c r="J473" s="5">
        <f t="shared" si="95"/>
        <v>7.5749859119416437E-4</v>
      </c>
      <c r="K473" s="16">
        <f t="shared" si="92"/>
        <v>-51.960622582389185</v>
      </c>
      <c r="L473" s="58" t="b">
        <f t="shared" si="102"/>
        <v>0</v>
      </c>
      <c r="M473" s="66">
        <f t="shared" si="93"/>
        <v>-1.5515861660875299</v>
      </c>
      <c r="N473" s="65">
        <f t="shared" si="96"/>
        <v>2.1799999999999757</v>
      </c>
    </row>
    <row r="474" spans="1:14">
      <c r="A474" s="24">
        <f t="shared" si="90"/>
        <v>11.581202565348349</v>
      </c>
      <c r="B474" s="25">
        <f t="shared" si="97"/>
        <v>2.1849999999999756</v>
      </c>
      <c r="C474" s="17">
        <f t="shared" si="94"/>
        <v>22.101744406715898</v>
      </c>
      <c r="D474" s="17">
        <f t="shared" si="98"/>
        <v>11.581199727622646</v>
      </c>
      <c r="E474" s="25">
        <f t="shared" si="91"/>
        <v>5.6754514043964714E-4</v>
      </c>
      <c r="F474" s="2">
        <f t="shared" si="99"/>
        <v>81.44196496797646</v>
      </c>
      <c r="G474" s="24">
        <f t="shared" si="100"/>
        <v>0.142639432085504</v>
      </c>
      <c r="H474" s="2">
        <f t="shared" si="103"/>
        <v>11.987362787695998</v>
      </c>
      <c r="I474" s="24">
        <f t="shared" si="101"/>
        <v>6.3850500534893539</v>
      </c>
      <c r="J474" s="5">
        <f t="shared" si="95"/>
        <v>7.3633089305563334E-4</v>
      </c>
      <c r="K474" s="16">
        <f t="shared" si="92"/>
        <v>-51.960720351798827</v>
      </c>
      <c r="L474" s="58" t="b">
        <f t="shared" si="102"/>
        <v>0</v>
      </c>
      <c r="M474" s="66">
        <f t="shared" si="93"/>
        <v>-1.5515865572000109</v>
      </c>
      <c r="N474" s="65">
        <f t="shared" si="96"/>
        <v>2.1849999999999756</v>
      </c>
    </row>
    <row r="475" spans="1:14">
      <c r="A475" s="24">
        <f t="shared" si="90"/>
        <v>11.581205323776054</v>
      </c>
      <c r="B475" s="25">
        <f t="shared" si="97"/>
        <v>2.1899999999999755</v>
      </c>
      <c r="C475" s="17">
        <f t="shared" si="94"/>
        <v>22.159650412448325</v>
      </c>
      <c r="D475" s="17">
        <f t="shared" si="98"/>
        <v>11.581202565348349</v>
      </c>
      <c r="E475" s="25">
        <f t="shared" si="91"/>
        <v>5.5168554103634691E-4</v>
      </c>
      <c r="F475" s="2">
        <f t="shared" si="99"/>
        <v>81.441984923590937</v>
      </c>
      <c r="G475" s="24">
        <f t="shared" si="100"/>
        <v>0.14263902879230647</v>
      </c>
      <c r="H475" s="2">
        <f t="shared" si="103"/>
        <v>11.987333136133239</v>
      </c>
      <c r="I475" s="24">
        <f t="shared" si="101"/>
        <v>6.3850516180095296</v>
      </c>
      <c r="J475" s="5">
        <f t="shared" si="95"/>
        <v>7.1575470950809559E-4</v>
      </c>
      <c r="K475" s="16">
        <f t="shared" si="92"/>
        <v>-51.96081538911983</v>
      </c>
      <c r="L475" s="58" t="b">
        <f t="shared" si="102"/>
        <v>0</v>
      </c>
      <c r="M475" s="66">
        <f t="shared" si="93"/>
        <v>-1.5515869373831688</v>
      </c>
      <c r="N475" s="65">
        <f t="shared" si="96"/>
        <v>2.1899999999999755</v>
      </c>
    </row>
    <row r="476" spans="1:14">
      <c r="A476" s="24">
        <f t="shared" si="90"/>
        <v>11.581208005121681</v>
      </c>
      <c r="B476" s="25">
        <f t="shared" si="97"/>
        <v>2.1949999999999754</v>
      </c>
      <c r="C476" s="17">
        <f t="shared" si="94"/>
        <v>22.217556432171136</v>
      </c>
      <c r="D476" s="17">
        <f t="shared" si="98"/>
        <v>11.581205323776054</v>
      </c>
      <c r="E476" s="25">
        <f t="shared" si="91"/>
        <v>5.3626912556741803E-4</v>
      </c>
      <c r="F476" s="2">
        <f t="shared" si="99"/>
        <v>81.442004321561612</v>
      </c>
      <c r="G476" s="24">
        <f t="shared" si="100"/>
        <v>0.1426386367688173</v>
      </c>
      <c r="H476" s="2">
        <f t="shared" si="103"/>
        <v>11.987304313159871</v>
      </c>
      <c r="I476" s="24">
        <f t="shared" si="101"/>
        <v>6.3850531388104299</v>
      </c>
      <c r="J476" s="5">
        <f t="shared" si="95"/>
        <v>6.9575351108101509E-4</v>
      </c>
      <c r="K476" s="16">
        <f t="shared" si="92"/>
        <v>-51.960907770698206</v>
      </c>
      <c r="L476" s="58" t="b">
        <f t="shared" si="102"/>
        <v>0</v>
      </c>
      <c r="M476" s="66">
        <f t="shared" si="93"/>
        <v>-1.5515873069424053</v>
      </c>
      <c r="N476" s="65">
        <f t="shared" si="96"/>
        <v>2.1949999999999754</v>
      </c>
    </row>
    <row r="477" spans="1:14">
      <c r="A477" s="24">
        <f t="shared" si="90"/>
        <v>11.581210611539229</v>
      </c>
      <c r="B477" s="25">
        <f t="shared" si="97"/>
        <v>2.1999999999999753</v>
      </c>
      <c r="C477" s="17">
        <f t="shared" si="94"/>
        <v>22.27546246549338</v>
      </c>
      <c r="D477" s="17">
        <f t="shared" si="98"/>
        <v>11.581208005121681</v>
      </c>
      <c r="E477" s="25">
        <f t="shared" si="91"/>
        <v>5.2128350963165078E-4</v>
      </c>
      <c r="F477" s="2">
        <f t="shared" si="99"/>
        <v>81.442023177471341</v>
      </c>
      <c r="G477" s="24">
        <f t="shared" si="100"/>
        <v>0.14263825570011418</v>
      </c>
      <c r="H477" s="2">
        <f t="shared" si="103"/>
        <v>11.987276295621676</v>
      </c>
      <c r="I477" s="24">
        <f t="shared" si="101"/>
        <v>6.3850546171137523</v>
      </c>
      <c r="J477" s="5">
        <f t="shared" si="95"/>
        <v>6.7631123030957281E-4</v>
      </c>
      <c r="K477" s="16">
        <f t="shared" si="92"/>
        <v>-51.960997570746429</v>
      </c>
      <c r="L477" s="58" t="b">
        <f t="shared" si="102"/>
        <v>0</v>
      </c>
      <c r="M477" s="66">
        <f t="shared" si="93"/>
        <v>-1.5515876661746049</v>
      </c>
      <c r="N477" s="65">
        <f t="shared" si="96"/>
        <v>2.1999999999999753</v>
      </c>
    </row>
    <row r="478" spans="1:14">
      <c r="A478" s="24">
        <f t="shared" si="90"/>
        <v>11.581213145122502</v>
      </c>
      <c r="B478" s="25">
        <f t="shared" si="97"/>
        <v>2.2049999999999752</v>
      </c>
      <c r="C478" s="17">
        <f t="shared" si="94"/>
        <v>22.333368512035033</v>
      </c>
      <c r="D478" s="17">
        <f t="shared" si="98"/>
        <v>11.581210611539229</v>
      </c>
      <c r="E478" s="25">
        <f t="shared" si="91"/>
        <v>5.0671665485560685E-4</v>
      </c>
      <c r="F478" s="2">
        <f t="shared" si="99"/>
        <v>81.442041506467618</v>
      </c>
      <c r="G478" s="24">
        <f t="shared" si="100"/>
        <v>0.14263788528007412</v>
      </c>
      <c r="H478" s="2">
        <f t="shared" si="103"/>
        <v>11.987249061011392</v>
      </c>
      <c r="I478" s="24">
        <f t="shared" si="101"/>
        <v>6.3850560541070607</v>
      </c>
      <c r="J478" s="5">
        <f t="shared" si="95"/>
        <v>6.5741224867396923E-4</v>
      </c>
      <c r="K478" s="16">
        <f t="shared" si="92"/>
        <v>-51.961084861403549</v>
      </c>
      <c r="L478" s="58" t="b">
        <f t="shared" si="102"/>
        <v>0</v>
      </c>
      <c r="M478" s="66">
        <f t="shared" si="93"/>
        <v>-1.5515880153683419</v>
      </c>
      <c r="N478" s="65">
        <f t="shared" si="96"/>
        <v>2.2049999999999752</v>
      </c>
    </row>
    <row r="479" spans="1:14">
      <c r="A479" s="24">
        <f t="shared" si="90"/>
        <v>11.581215607906799</v>
      </c>
      <c r="B479" s="25">
        <f t="shared" si="97"/>
        <v>2.2099999999999751</v>
      </c>
      <c r="C479" s="17">
        <f t="shared" si="94"/>
        <v>22.391274571426688</v>
      </c>
      <c r="D479" s="17">
        <f t="shared" si="98"/>
        <v>11.581213145122502</v>
      </c>
      <c r="E479" s="25">
        <f t="shared" si="91"/>
        <v>4.9255685930702376E-4</v>
      </c>
      <c r="F479" s="2">
        <f t="shared" si="99"/>
        <v>81.442059323274606</v>
      </c>
      <c r="G479" s="24">
        <f t="shared" si="100"/>
        <v>0.14263752521112869</v>
      </c>
      <c r="H479" s="2">
        <f t="shared" si="103"/>
        <v>11.98722258745072</v>
      </c>
      <c r="I479" s="24">
        <f t="shared" si="101"/>
        <v>6.3850574509447284</v>
      </c>
      <c r="J479" s="5">
        <f t="shared" si="95"/>
        <v>6.3904138411083171E-4</v>
      </c>
      <c r="K479" s="16">
        <f t="shared" si="92"/>
        <v>-51.961169712792334</v>
      </c>
      <c r="L479" s="58" t="b">
        <f t="shared" si="102"/>
        <v>0</v>
      </c>
      <c r="M479" s="66">
        <f t="shared" si="93"/>
        <v>-1.5515883548041369</v>
      </c>
      <c r="N479" s="65">
        <f t="shared" si="96"/>
        <v>2.2099999999999751</v>
      </c>
    </row>
    <row r="480" spans="1:14">
      <c r="A480" s="24">
        <f t="shared" si="90"/>
        <v>11.581218001870539</v>
      </c>
      <c r="B480" s="25">
        <f t="shared" si="97"/>
        <v>2.214999999999975</v>
      </c>
      <c r="C480" s="17">
        <f t="shared" si="94"/>
        <v>22.449180643309262</v>
      </c>
      <c r="D480" s="17">
        <f t="shared" si="98"/>
        <v>11.581215607906799</v>
      </c>
      <c r="E480" s="25">
        <f t="shared" si="91"/>
        <v>4.7879274800863579E-4</v>
      </c>
      <c r="F480" s="2">
        <f t="shared" si="99"/>
        <v>81.442076642205024</v>
      </c>
      <c r="G480" s="24">
        <f t="shared" si="100"/>
        <v>0.14263717520402502</v>
      </c>
      <c r="H480" s="2">
        <f t="shared" si="103"/>
        <v>11.987196853672755</v>
      </c>
      <c r="I480" s="24">
        <f t="shared" si="101"/>
        <v>6.385058808748874</v>
      </c>
      <c r="J480" s="5">
        <f t="shared" si="95"/>
        <v>6.211838788220018E-4</v>
      </c>
      <c r="K480" s="16">
        <f t="shared" si="92"/>
        <v>-51.961252193076326</v>
      </c>
      <c r="L480" s="58" t="b">
        <f t="shared" si="102"/>
        <v>0</v>
      </c>
      <c r="M480" s="66">
        <f t="shared" si="93"/>
        <v>-1.5515886847546696</v>
      </c>
      <c r="N480" s="65">
        <f t="shared" si="96"/>
        <v>2.214999999999975</v>
      </c>
    </row>
    <row r="481" spans="1:14">
      <c r="A481" s="24">
        <f t="shared" si="90"/>
        <v>11.581220328936858</v>
      </c>
      <c r="B481" s="25">
        <f t="shared" si="97"/>
        <v>2.2199999999999749</v>
      </c>
      <c r="C481" s="17">
        <f t="shared" si="94"/>
        <v>22.507086727333704</v>
      </c>
      <c r="D481" s="17">
        <f t="shared" si="98"/>
        <v>11.581218001870539</v>
      </c>
      <c r="E481" s="25">
        <f t="shared" si="91"/>
        <v>4.6541326392024593E-4</v>
      </c>
      <c r="F481" s="2">
        <f t="shared" si="99"/>
        <v>81.442093477171667</v>
      </c>
      <c r="G481" s="24">
        <f t="shared" si="100"/>
        <v>0.14263683497759241</v>
      </c>
      <c r="H481" s="2">
        <f t="shared" si="103"/>
        <v>11.987171839004814</v>
      </c>
      <c r="I481" s="24">
        <f t="shared" si="101"/>
        <v>6.3850601286102586</v>
      </c>
      <c r="J481" s="5">
        <f t="shared" si="95"/>
        <v>6.0382538736229643E-4</v>
      </c>
      <c r="K481" s="16">
        <f t="shared" si="92"/>
        <v>-51.961332368514036</v>
      </c>
      <c r="L481" s="58" t="b">
        <f t="shared" si="102"/>
        <v>0</v>
      </c>
      <c r="M481" s="66">
        <f t="shared" si="93"/>
        <v>-1.5515890054849955</v>
      </c>
      <c r="N481" s="65">
        <f t="shared" si="96"/>
        <v>2.2199999999999749</v>
      </c>
    </row>
    <row r="482" spans="1:14">
      <c r="A482" s="24">
        <f t="shared" si="90"/>
        <v>11.581222590975154</v>
      </c>
      <c r="B482" s="25">
        <f t="shared" si="97"/>
        <v>2.2249999999999748</v>
      </c>
      <c r="C482" s="17">
        <f t="shared" si="94"/>
        <v>22.564992823160722</v>
      </c>
      <c r="D482" s="17">
        <f t="shared" si="98"/>
        <v>11.581220328936858</v>
      </c>
      <c r="E482" s="25">
        <f t="shared" si="91"/>
        <v>4.524076589142502E-4</v>
      </c>
      <c r="F482" s="2">
        <f t="shared" si="99"/>
        <v>81.442109841698496</v>
      </c>
      <c r="G482" s="24">
        <f t="shared" si="100"/>
        <v>0.1426365042585179</v>
      </c>
      <c r="H482" s="2">
        <f t="shared" si="103"/>
        <v>11.987147523351952</v>
      </c>
      <c r="I482" s="24">
        <f t="shared" si="101"/>
        <v>6.3850614115891622</v>
      </c>
      <c r="J482" s="5">
        <f t="shared" si="95"/>
        <v>5.8695196519316459E-4</v>
      </c>
      <c r="K482" s="16">
        <f t="shared" si="92"/>
        <v>-51.961410303512658</v>
      </c>
      <c r="L482" s="58" t="b">
        <f t="shared" si="102"/>
        <v>0</v>
      </c>
      <c r="M482" s="66">
        <f t="shared" si="93"/>
        <v>-1.5515893172527644</v>
      </c>
      <c r="N482" s="65">
        <f t="shared" si="96"/>
        <v>2.2249999999999748</v>
      </c>
    </row>
    <row r="483" spans="1:14">
      <c r="A483" s="24">
        <f t="shared" si="90"/>
        <v>11.58122478980258</v>
      </c>
      <c r="B483" s="25">
        <f t="shared" si="97"/>
        <v>2.2299999999999747</v>
      </c>
      <c r="C483" s="17">
        <f t="shared" si="94"/>
        <v>22.622898930460501</v>
      </c>
      <c r="D483" s="17">
        <f t="shared" si="98"/>
        <v>11.581222590975154</v>
      </c>
      <c r="E483" s="25">
        <f t="shared" si="91"/>
        <v>4.397654852237775E-4</v>
      </c>
      <c r="F483" s="2">
        <f t="shared" si="99"/>
        <v>81.442125748931588</v>
      </c>
      <c r="G483" s="24">
        <f t="shared" si="100"/>
        <v>0.14263618278112597</v>
      </c>
      <c r="H483" s="2">
        <f t="shared" si="103"/>
        <v>11.987123887180747</v>
      </c>
      <c r="I483" s="24">
        <f t="shared" si="101"/>
        <v>6.3850626587162367</v>
      </c>
      <c r="J483" s="5">
        <f t="shared" si="95"/>
        <v>5.705500574416792E-4</v>
      </c>
      <c r="K483" s="16">
        <f t="shared" si="92"/>
        <v>-51.961486060679547</v>
      </c>
      <c r="L483" s="58" t="b">
        <f t="shared" si="102"/>
        <v>0</v>
      </c>
      <c r="M483" s="66">
        <f t="shared" si="93"/>
        <v>-1.5515896203084321</v>
      </c>
      <c r="N483" s="65">
        <f t="shared" si="96"/>
        <v>2.2299999999999747</v>
      </c>
    </row>
    <row r="484" spans="1:14">
      <c r="A484" s="24">
        <f t="shared" si="90"/>
        <v>11.581226927185515</v>
      </c>
      <c r="B484" s="25">
        <f t="shared" si="97"/>
        <v>2.2349999999999746</v>
      </c>
      <c r="C484" s="17">
        <f t="shared" si="94"/>
        <v>22.680805048912447</v>
      </c>
      <c r="D484" s="17">
        <f t="shared" si="98"/>
        <v>11.58122478980258</v>
      </c>
      <c r="E484" s="25">
        <f t="shared" si="91"/>
        <v>4.2747658706765245E-4</v>
      </c>
      <c r="F484" s="2">
        <f t="shared" si="99"/>
        <v>81.442141211649655</v>
      </c>
      <c r="G484" s="24">
        <f t="shared" si="100"/>
        <v>0.14263587028716504</v>
      </c>
      <c r="H484" s="2">
        <f t="shared" si="103"/>
        <v>11.987100911503621</v>
      </c>
      <c r="I484" s="24">
        <f t="shared" si="101"/>
        <v>6.3850638709933323</v>
      </c>
      <c r="J484" s="5">
        <f t="shared" si="95"/>
        <v>5.5460648800647369E-4</v>
      </c>
      <c r="K484" s="16">
        <f t="shared" si="92"/>
        <v>-51.961559700872392</v>
      </c>
      <c r="L484" s="58" t="b">
        <f t="shared" si="102"/>
        <v>0</v>
      </c>
      <c r="M484" s="66">
        <f t="shared" si="93"/>
        <v>-1.55158991489545</v>
      </c>
      <c r="N484" s="65">
        <f t="shared" si="96"/>
        <v>2.2349999999999746</v>
      </c>
    </row>
    <row r="485" spans="1:14">
      <c r="A485" s="24">
        <f t="shared" ref="A485:A536" si="104">D486</f>
        <v>11.581229004840978</v>
      </c>
      <c r="B485" s="25">
        <f t="shared" si="97"/>
        <v>2.2399999999999745</v>
      </c>
      <c r="C485" s="17">
        <f t="shared" si="94"/>
        <v>22.738711178204916</v>
      </c>
      <c r="D485" s="17">
        <f t="shared" si="98"/>
        <v>11.581226927185515</v>
      </c>
      <c r="E485" s="25">
        <f t="shared" ref="E485:E537" si="105">COS($C$14*PI()/180)*IF(L485,$K$18,($C$22*$C$16*$C$15*($C$21*(1-D485*$C$16/(2*PI()*$C$13/COS($C$14*PI()/180)*$C$20))-$C$19)/($C$12*$C$13)))</f>
        <v>4.1553109244235663E-4</v>
      </c>
      <c r="F485" s="2">
        <f t="shared" si="99"/>
        <v>81.442156242274308</v>
      </c>
      <c r="G485" s="24">
        <f t="shared" si="100"/>
        <v>0.14263556652560047</v>
      </c>
      <c r="H485" s="2">
        <f t="shared" si="103"/>
        <v>11.987078577863603</v>
      </c>
      <c r="I485" s="24">
        <f t="shared" si="101"/>
        <v>6.3850650493943055</v>
      </c>
      <c r="J485" s="5">
        <f t="shared" si="95"/>
        <v>5.3910844899787876E-4</v>
      </c>
      <c r="K485" s="16">
        <f t="shared" ref="K485:K537" si="106">$C$16*$C$15*($C$21*(1-D485*$C$16/(2*PI()*$C$13*$C$20))-$C$19)/$C$13</f>
        <v>-51.961631283248266</v>
      </c>
      <c r="L485" s="58" t="b">
        <f t="shared" si="102"/>
        <v>0</v>
      </c>
      <c r="M485" s="66">
        <f t="shared" ref="M485:M537" si="107">2*PI()*$C$13*I485-D485</f>
        <v>-1.5515902012504643</v>
      </c>
      <c r="N485" s="65">
        <f t="shared" si="96"/>
        <v>2.2399999999999745</v>
      </c>
    </row>
    <row r="486" spans="1:14">
      <c r="A486" s="24">
        <f t="shared" si="104"/>
        <v>11.581231024438004</v>
      </c>
      <c r="B486" s="25">
        <f t="shared" si="97"/>
        <v>2.2449999999999743</v>
      </c>
      <c r="C486" s="17">
        <f t="shared" ref="C486:C537" si="108">C485+$C$23*(D486+D485)/2</f>
        <v>22.796617318034983</v>
      </c>
      <c r="D486" s="17">
        <f t="shared" si="98"/>
        <v>11.581229004840978</v>
      </c>
      <c r="E486" s="25">
        <f t="shared" si="105"/>
        <v>4.0391940520323612E-4</v>
      </c>
      <c r="F486" s="2">
        <f t="shared" si="99"/>
        <v>81.442170852880068</v>
      </c>
      <c r="G486" s="24">
        <f t="shared" si="100"/>
        <v>0.14263527125241202</v>
      </c>
      <c r="H486" s="2">
        <f t="shared" si="103"/>
        <v>11.987056868319451</v>
      </c>
      <c r="I486" s="24">
        <f t="shared" si="101"/>
        <v>6.3850661948657965</v>
      </c>
      <c r="J486" s="5">
        <f t="shared" ref="J486:J537" si="109">IF(L486,$I$18*$C$13,$C$16*$C$15*(G486-$C$19))</f>
        <v>5.2404349040321822E-4</v>
      </c>
      <c r="K486" s="16">
        <f t="shared" si="106"/>
        <v>-51.961700865311478</v>
      </c>
      <c r="L486" s="58" t="b">
        <f t="shared" si="102"/>
        <v>0</v>
      </c>
      <c r="M486" s="66">
        <f t="shared" si="107"/>
        <v>-1.5515904796035169</v>
      </c>
      <c r="N486" s="65">
        <f t="shared" ref="N486:N537" si="110">B486</f>
        <v>2.2449999999999743</v>
      </c>
    </row>
    <row r="487" spans="1:14">
      <c r="A487" s="24">
        <f t="shared" si="104"/>
        <v>11.581232987598991</v>
      </c>
      <c r="B487" s="25">
        <f t="shared" ref="B487:B550" si="111">B486+$C$23</f>
        <v>2.2499999999999742</v>
      </c>
      <c r="C487" s="17">
        <f t="shared" si="108"/>
        <v>22.85452346810818</v>
      </c>
      <c r="D487" s="17">
        <f t="shared" ref="D487:D537" si="112">D486+E486*$C$23</f>
        <v>11.581231024438004</v>
      </c>
      <c r="E487" s="25">
        <f t="shared" si="105"/>
        <v>3.9263219735636711E-4</v>
      </c>
      <c r="F487" s="2">
        <f t="shared" ref="F487:F537" si="113">IF(L487,$C$20*(1-G487/$C$21),I487*$C$16)</f>
        <v>81.442185055204021</v>
      </c>
      <c r="G487" s="24">
        <f t="shared" ref="G487:G537" si="114">IF(L487,(J487/($C$16*$C$15)+$C$19),$C$21*(1-F487/$C$20))</f>
        <v>0.14263498423039891</v>
      </c>
      <c r="H487" s="2">
        <f t="shared" si="103"/>
        <v>11.98703576543131</v>
      </c>
      <c r="I487" s="24">
        <f t="shared" ref="I487:I537" si="115">IF(L487,F487/$C$16,D487/(2*PI()*$C$13))*COS($C$14*PI()/180)</f>
        <v>6.3850673083279945</v>
      </c>
      <c r="J487" s="5">
        <f t="shared" si="109"/>
        <v>5.0939951014294937E-4</v>
      </c>
      <c r="K487" s="16">
        <f t="shared" si="106"/>
        <v>-51.961768502959011</v>
      </c>
      <c r="L487" s="58" t="b">
        <f t="shared" ref="L487:L537" si="116">IF(L486,K487&gt;$I$18,K487&gt;$I$17)</f>
        <v>0</v>
      </c>
      <c r="M487" s="66">
        <f t="shared" si="107"/>
        <v>-1.5515907501782138</v>
      </c>
      <c r="N487" s="65">
        <f t="shared" si="110"/>
        <v>2.2499999999999742</v>
      </c>
    </row>
    <row r="488" spans="1:14">
      <c r="A488" s="24">
        <f t="shared" si="104"/>
        <v>11.581234895901</v>
      </c>
      <c r="B488" s="25">
        <f t="shared" si="111"/>
        <v>2.2549999999999741</v>
      </c>
      <c r="C488" s="17">
        <f t="shared" si="108"/>
        <v>22.912429628138273</v>
      </c>
      <c r="D488" s="17">
        <f t="shared" si="112"/>
        <v>11.581232987598991</v>
      </c>
      <c r="E488" s="25">
        <f t="shared" si="105"/>
        <v>3.8166040159600805E-4</v>
      </c>
      <c r="F488" s="2">
        <f t="shared" si="113"/>
        <v>81.442198860655267</v>
      </c>
      <c r="G488" s="24">
        <f t="shared" si="114"/>
        <v>0.14263470522898908</v>
      </c>
      <c r="H488" s="2">
        <f t="shared" ref="H488:H537" si="117">($I$21-$I$20)*G488/$C$21+$I$20</f>
        <v>11.9870152522467</v>
      </c>
      <c r="I488" s="24">
        <f t="shared" si="115"/>
        <v>6.3850683906753725</v>
      </c>
      <c r="J488" s="5">
        <f t="shared" si="109"/>
        <v>4.9516474433497037E-4</v>
      </c>
      <c r="K488" s="16">
        <f t="shared" si="106"/>
        <v>-51.961834250526039</v>
      </c>
      <c r="L488" s="58" t="b">
        <f t="shared" si="116"/>
        <v>0</v>
      </c>
      <c r="M488" s="66">
        <f t="shared" si="107"/>
        <v>-1.5515910131919153</v>
      </c>
      <c r="N488" s="65">
        <f t="shared" si="110"/>
        <v>2.2549999999999741</v>
      </c>
    </row>
    <row r="489" spans="1:14">
      <c r="A489" s="24">
        <f t="shared" si="104"/>
        <v>11.58123675087702</v>
      </c>
      <c r="B489" s="25">
        <f t="shared" si="111"/>
        <v>2.259999999999974</v>
      </c>
      <c r="C489" s="17">
        <f t="shared" si="108"/>
        <v>22.970335797847024</v>
      </c>
      <c r="D489" s="17">
        <f t="shared" si="112"/>
        <v>11.581234895901</v>
      </c>
      <c r="E489" s="25">
        <f t="shared" si="105"/>
        <v>3.709952039850373E-4</v>
      </c>
      <c r="F489" s="2">
        <f t="shared" si="113"/>
        <v>81.442212280324128</v>
      </c>
      <c r="G489" s="24">
        <f t="shared" si="114"/>
        <v>0.14263443402405207</v>
      </c>
      <c r="H489" s="2">
        <f t="shared" si="117"/>
        <v>11.986995312286743</v>
      </c>
      <c r="I489" s="24">
        <f t="shared" si="115"/>
        <v>6.3850694427774117</v>
      </c>
      <c r="J489" s="5">
        <f t="shared" si="109"/>
        <v>4.8132775775293265E-4</v>
      </c>
      <c r="K489" s="16">
        <f t="shared" si="106"/>
        <v>-51.961898160829392</v>
      </c>
      <c r="L489" s="58" t="b">
        <f t="shared" si="116"/>
        <v>0</v>
      </c>
      <c r="M489" s="66">
        <f t="shared" si="107"/>
        <v>-1.5515912688559048</v>
      </c>
      <c r="N489" s="65">
        <f t="shared" si="110"/>
        <v>2.259999999999974</v>
      </c>
    </row>
    <row r="490" spans="1:14">
      <c r="A490" s="24">
        <f t="shared" si="104"/>
        <v>11.581238554017204</v>
      </c>
      <c r="B490" s="25">
        <f t="shared" si="111"/>
        <v>2.2649999999999739</v>
      </c>
      <c r="C490" s="17">
        <f t="shared" si="108"/>
        <v>23.028241976963969</v>
      </c>
      <c r="D490" s="17">
        <f t="shared" si="112"/>
        <v>11.58123675087702</v>
      </c>
      <c r="E490" s="25">
        <f t="shared" si="105"/>
        <v>3.6062803686023908E-4</v>
      </c>
      <c r="F490" s="2">
        <f t="shared" si="113"/>
        <v>81.442225324990972</v>
      </c>
      <c r="G490" s="24">
        <f t="shared" si="114"/>
        <v>0.14263417039772244</v>
      </c>
      <c r="H490" s="2">
        <f t="shared" si="117"/>
        <v>11.986975929533187</v>
      </c>
      <c r="I490" s="24">
        <f t="shared" si="115"/>
        <v>6.3850704654792922</v>
      </c>
      <c r="J490" s="5">
        <f t="shared" si="109"/>
        <v>4.6787743481275926E-4</v>
      </c>
      <c r="K490" s="16">
        <f t="shared" si="106"/>
        <v>-51.961960285209997</v>
      </c>
      <c r="L490" s="58" t="b">
        <f t="shared" si="116"/>
        <v>0</v>
      </c>
      <c r="M490" s="66">
        <f t="shared" si="107"/>
        <v>-1.5515915173755666</v>
      </c>
      <c r="N490" s="65">
        <f t="shared" si="110"/>
        <v>2.2649999999999739</v>
      </c>
    </row>
    <row r="491" spans="1:14">
      <c r="A491" s="24">
        <f t="shared" si="104"/>
        <v>11.581240306770065</v>
      </c>
      <c r="B491" s="25">
        <f t="shared" si="111"/>
        <v>2.2699999999999738</v>
      </c>
      <c r="C491" s="17">
        <f t="shared" si="108"/>
        <v>23.086148165226206</v>
      </c>
      <c r="D491" s="17">
        <f t="shared" si="112"/>
        <v>11.581238554017204</v>
      </c>
      <c r="E491" s="25">
        <f t="shared" si="105"/>
        <v>3.505505720202861E-4</v>
      </c>
      <c r="F491" s="2">
        <f t="shared" si="113"/>
        <v>81.442238005134925</v>
      </c>
      <c r="G491" s="24">
        <f t="shared" si="114"/>
        <v>0.14263391413822188</v>
      </c>
      <c r="H491" s="2">
        <f t="shared" si="117"/>
        <v>11.986957088415336</v>
      </c>
      <c r="I491" s="24">
        <f t="shared" si="115"/>
        <v>6.3850714596025782</v>
      </c>
      <c r="J491" s="5">
        <f t="shared" si="109"/>
        <v>4.5480297049827151E-4</v>
      </c>
      <c r="K491" s="16">
        <f t="shared" si="106"/>
        <v>-51.962020673573925</v>
      </c>
      <c r="L491" s="58" t="b">
        <f t="shared" si="116"/>
        <v>0</v>
      </c>
      <c r="M491" s="66">
        <f t="shared" si="107"/>
        <v>-1.5515917589505452</v>
      </c>
      <c r="N491" s="65">
        <f t="shared" si="110"/>
        <v>2.2699999999999738</v>
      </c>
    </row>
    <row r="492" spans="1:14">
      <c r="A492" s="24">
        <f t="shared" si="104"/>
        <v>11.581242010543635</v>
      </c>
      <c r="B492" s="25">
        <f t="shared" si="111"/>
        <v>2.2749999999999737</v>
      </c>
      <c r="C492" s="17">
        <f t="shared" si="108"/>
        <v>23.144054362378174</v>
      </c>
      <c r="D492" s="17">
        <f t="shared" si="112"/>
        <v>11.581240306770065</v>
      </c>
      <c r="E492" s="25">
        <f t="shared" si="105"/>
        <v>3.4075471394537572E-4</v>
      </c>
      <c r="F492" s="2">
        <f t="shared" si="113"/>
        <v>81.442250330942315</v>
      </c>
      <c r="G492" s="24">
        <f t="shared" si="114"/>
        <v>0.14263366503968969</v>
      </c>
      <c r="H492" s="2">
        <f t="shared" si="117"/>
        <v>11.98693877379757</v>
      </c>
      <c r="I492" s="24">
        <f t="shared" si="115"/>
        <v>6.3850724259458769</v>
      </c>
      <c r="J492" s="5">
        <f t="shared" si="109"/>
        <v>4.4209386171306089E-4</v>
      </c>
      <c r="K492" s="16">
        <f t="shared" si="106"/>
        <v>-51.96207937443296</v>
      </c>
      <c r="L492" s="58" t="b">
        <f t="shared" si="116"/>
        <v>0</v>
      </c>
      <c r="M492" s="66">
        <f t="shared" si="107"/>
        <v>-1.5515919937749025</v>
      </c>
      <c r="N492" s="65">
        <f t="shared" si="110"/>
        <v>2.2749999999999737</v>
      </c>
    </row>
    <row r="493" spans="1:14">
      <c r="A493" s="24">
        <f t="shared" si="104"/>
        <v>11.581243666706602</v>
      </c>
      <c r="B493" s="25">
        <f t="shared" si="111"/>
        <v>2.2799999999999736</v>
      </c>
      <c r="C493" s="17">
        <f t="shared" si="108"/>
        <v>23.201960568171458</v>
      </c>
      <c r="D493" s="17">
        <f t="shared" si="112"/>
        <v>11.581242010543635</v>
      </c>
      <c r="E493" s="25">
        <f t="shared" si="105"/>
        <v>3.3123259337924222E-4</v>
      </c>
      <c r="F493" s="2">
        <f t="shared" si="113"/>
        <v>81.442262312314767</v>
      </c>
      <c r="G493" s="24">
        <f t="shared" si="114"/>
        <v>0.14263342290201902</v>
      </c>
      <c r="H493" s="2">
        <f t="shared" si="117"/>
        <v>11.986920970967317</v>
      </c>
      <c r="I493" s="24">
        <f t="shared" si="115"/>
        <v>6.3850733652854776</v>
      </c>
      <c r="J493" s="5">
        <f t="shared" si="109"/>
        <v>4.2973989892407846E-4</v>
      </c>
      <c r="K493" s="16">
        <f t="shared" si="106"/>
        <v>-51.962136434942856</v>
      </c>
      <c r="L493" s="58" t="b">
        <f t="shared" si="116"/>
        <v>0</v>
      </c>
      <c r="M493" s="66">
        <f t="shared" si="107"/>
        <v>-1.5515922220372786</v>
      </c>
      <c r="N493" s="65">
        <f t="shared" si="110"/>
        <v>2.2799999999999736</v>
      </c>
    </row>
    <row r="494" spans="1:14">
      <c r="A494" s="24">
        <f t="shared" si="104"/>
        <v>11.581245276589407</v>
      </c>
      <c r="B494" s="25">
        <f t="shared" si="111"/>
        <v>2.2849999999999735</v>
      </c>
      <c r="C494" s="17">
        <f t="shared" si="108"/>
        <v>23.259866782364583</v>
      </c>
      <c r="D494" s="17">
        <f t="shared" si="112"/>
        <v>11.581243666706602</v>
      </c>
      <c r="E494" s="25">
        <f t="shared" si="105"/>
        <v>3.2197656091662648E-4</v>
      </c>
      <c r="F494" s="2">
        <f t="shared" si="113"/>
        <v>81.442273958877252</v>
      </c>
      <c r="G494" s="24">
        <f t="shared" si="114"/>
        <v>0.14263318753069401</v>
      </c>
      <c r="H494" s="2">
        <f t="shared" si="117"/>
        <v>11.986903665623073</v>
      </c>
      <c r="I494" s="24">
        <f t="shared" si="115"/>
        <v>6.385074278375976</v>
      </c>
      <c r="J494" s="5">
        <f t="shared" si="109"/>
        <v>4.1773115785195543E-4</v>
      </c>
      <c r="K494" s="16">
        <f t="shared" si="106"/>
        <v>-51.962191900942031</v>
      </c>
      <c r="L494" s="58" t="b">
        <f t="shared" si="116"/>
        <v>0</v>
      </c>
      <c r="M494" s="66">
        <f t="shared" si="107"/>
        <v>-1.5515924439210433</v>
      </c>
      <c r="N494" s="65">
        <f t="shared" si="110"/>
        <v>2.2849999999999735</v>
      </c>
    </row>
    <row r="495" spans="1:14">
      <c r="A495" s="24">
        <f t="shared" si="104"/>
        <v>11.581246841485312</v>
      </c>
      <c r="B495" s="25">
        <f t="shared" si="111"/>
        <v>2.2899999999999734</v>
      </c>
      <c r="C495" s="17">
        <f t="shared" si="108"/>
        <v>23.317773004722824</v>
      </c>
      <c r="D495" s="17">
        <f t="shared" si="112"/>
        <v>11.581245276589407</v>
      </c>
      <c r="E495" s="25">
        <f t="shared" si="105"/>
        <v>3.1297918096294581E-4</v>
      </c>
      <c r="F495" s="2">
        <f t="shared" si="113"/>
        <v>81.442285279985782</v>
      </c>
      <c r="G495" s="24">
        <f t="shared" si="114"/>
        <v>0.14263295873663381</v>
      </c>
      <c r="H495" s="2">
        <f t="shared" si="117"/>
        <v>11.986886843862932</v>
      </c>
      <c r="I495" s="24">
        <f t="shared" si="115"/>
        <v>6.3850751659508855</v>
      </c>
      <c r="J495" s="5">
        <f t="shared" si="109"/>
        <v>4.0605799151534881E-4</v>
      </c>
      <c r="K495" s="16">
        <f t="shared" si="106"/>
        <v>-51.962245816987789</v>
      </c>
      <c r="L495" s="58" t="b">
        <f t="shared" si="116"/>
        <v>0</v>
      </c>
      <c r="M495" s="66">
        <f t="shared" si="107"/>
        <v>-1.5515926596044416</v>
      </c>
      <c r="N495" s="65">
        <f t="shared" si="110"/>
        <v>2.2899999999999734</v>
      </c>
    </row>
    <row r="496" spans="1:14">
      <c r="A496" s="24">
        <f t="shared" si="104"/>
        <v>11.58124836265144</v>
      </c>
      <c r="B496" s="25">
        <f t="shared" si="111"/>
        <v>2.2949999999999733</v>
      </c>
      <c r="C496" s="17">
        <f t="shared" si="108"/>
        <v>23.375679235018012</v>
      </c>
      <c r="D496" s="17">
        <f t="shared" si="112"/>
        <v>11.581246841485312</v>
      </c>
      <c r="E496" s="25">
        <f t="shared" si="105"/>
        <v>3.042332256470283E-4</v>
      </c>
      <c r="F496" s="2">
        <f t="shared" si="113"/>
        <v>81.442296284734894</v>
      </c>
      <c r="G496" s="24">
        <f t="shared" si="114"/>
        <v>0.1426327363360427</v>
      </c>
      <c r="H496" s="2">
        <f t="shared" si="117"/>
        <v>11.986870492173578</v>
      </c>
      <c r="I496" s="24">
        <f t="shared" si="115"/>
        <v>6.3850760287232156</v>
      </c>
      <c r="J496" s="5">
        <f t="shared" si="109"/>
        <v>3.9471102258116481E-4</v>
      </c>
      <c r="K496" s="16">
        <f t="shared" si="106"/>
        <v>-51.962298226392427</v>
      </c>
      <c r="L496" s="58" t="b">
        <f t="shared" si="116"/>
        <v>0</v>
      </c>
      <c r="M496" s="66">
        <f t="shared" si="107"/>
        <v>-1.5515928692607392</v>
      </c>
      <c r="N496" s="65">
        <f t="shared" si="110"/>
        <v>2.2949999999999733</v>
      </c>
    </row>
    <row r="497" spans="1:14">
      <c r="A497" s="24">
        <f t="shared" si="104"/>
        <v>11.581249841309786</v>
      </c>
      <c r="B497" s="25">
        <f t="shared" si="111"/>
        <v>2.2999999999999732</v>
      </c>
      <c r="C497" s="17">
        <f t="shared" si="108"/>
        <v>23.433585473028355</v>
      </c>
      <c r="D497" s="17">
        <f t="shared" si="112"/>
        <v>11.58124836265144</v>
      </c>
      <c r="E497" s="25">
        <f t="shared" si="105"/>
        <v>2.9573166913770177E-4</v>
      </c>
      <c r="F497" s="2">
        <f t="shared" si="113"/>
        <v>81.442306981965018</v>
      </c>
      <c r="G497" s="24">
        <f t="shared" si="114"/>
        <v>0.14263252015025971</v>
      </c>
      <c r="H497" s="2">
        <f t="shared" si="117"/>
        <v>11.986854597419212</v>
      </c>
      <c r="I497" s="24">
        <f t="shared" si="115"/>
        <v>6.385076867386057</v>
      </c>
      <c r="J497" s="5">
        <f t="shared" si="109"/>
        <v>3.8368113569354112E-4</v>
      </c>
      <c r="K497" s="16">
        <f t="shared" si="106"/>
        <v>-51.9623491712576</v>
      </c>
      <c r="L497" s="58" t="b">
        <f t="shared" si="116"/>
        <v>0</v>
      </c>
      <c r="M497" s="66">
        <f t="shared" si="107"/>
        <v>-1.5515930730583563</v>
      </c>
      <c r="N497" s="65">
        <f t="shared" si="110"/>
        <v>2.2999999999999732</v>
      </c>
    </row>
    <row r="498" spans="1:14">
      <c r="A498" s="24">
        <f t="shared" si="104"/>
        <v>11.581251278648196</v>
      </c>
      <c r="B498" s="25">
        <f t="shared" si="111"/>
        <v>2.3049999999999731</v>
      </c>
      <c r="C498" s="17">
        <f t="shared" si="108"/>
        <v>23.491491718538256</v>
      </c>
      <c r="D498" s="17">
        <f t="shared" si="112"/>
        <v>11.581249841309786</v>
      </c>
      <c r="E498" s="25">
        <f t="shared" si="105"/>
        <v>2.8746768188615953E-4</v>
      </c>
      <c r="F498" s="2">
        <f t="shared" si="113"/>
        <v>81.442317380269515</v>
      </c>
      <c r="G498" s="24">
        <f t="shared" si="114"/>
        <v>0.14263231000561724</v>
      </c>
      <c r="H498" s="2">
        <f t="shared" si="117"/>
        <v>11.986839146831173</v>
      </c>
      <c r="I498" s="24">
        <f t="shared" si="115"/>
        <v>6.3850776826131295</v>
      </c>
      <c r="J498" s="5">
        <f t="shared" si="109"/>
        <v>3.7295947026164518E-4</v>
      </c>
      <c r="K498" s="16">
        <f t="shared" si="106"/>
        <v>-51.962398692509034</v>
      </c>
      <c r="L498" s="58" t="b">
        <f t="shared" si="116"/>
        <v>0</v>
      </c>
      <c r="M498" s="66">
        <f t="shared" si="107"/>
        <v>-1.5515932711610123</v>
      </c>
      <c r="N498" s="65">
        <f t="shared" si="110"/>
        <v>2.3049999999999731</v>
      </c>
    </row>
    <row r="499" spans="1:14">
      <c r="A499" s="24">
        <f t="shared" si="104"/>
        <v>11.581252675821322</v>
      </c>
      <c r="B499" s="25">
        <f t="shared" si="111"/>
        <v>2.309999999999973</v>
      </c>
      <c r="C499" s="17">
        <f t="shared" si="108"/>
        <v>23.549397971338152</v>
      </c>
      <c r="D499" s="17">
        <f t="shared" si="112"/>
        <v>11.581251278648196</v>
      </c>
      <c r="E499" s="25">
        <f t="shared" si="105"/>
        <v>2.7943462521105671E-4</v>
      </c>
      <c r="F499" s="2">
        <f t="shared" si="113"/>
        <v>81.442327488001638</v>
      </c>
      <c r="G499" s="24">
        <f t="shared" si="114"/>
        <v>0.14263210573330029</v>
      </c>
      <c r="H499" s="2">
        <f t="shared" si="117"/>
        <v>11.986824127997572</v>
      </c>
      <c r="I499" s="24">
        <f t="shared" si="115"/>
        <v>6.3850784750593279</v>
      </c>
      <c r="J499" s="5">
        <f t="shared" si="109"/>
        <v>3.6253741327437909E-4</v>
      </c>
      <c r="K499" s="16">
        <f t="shared" si="106"/>
        <v>-51.962446829928297</v>
      </c>
      <c r="L499" s="58" t="b">
        <f t="shared" si="116"/>
        <v>0</v>
      </c>
      <c r="M499" s="66">
        <f t="shared" si="107"/>
        <v>-1.5515934637278441</v>
      </c>
      <c r="N499" s="65">
        <f t="shared" si="110"/>
        <v>2.309999999999973</v>
      </c>
    </row>
    <row r="500" spans="1:14">
      <c r="A500" s="24">
        <f t="shared" si="104"/>
        <v>11.581254033951552</v>
      </c>
      <c r="B500" s="25">
        <f t="shared" si="111"/>
        <v>2.3149999999999729</v>
      </c>
      <c r="C500" s="17">
        <f t="shared" si="108"/>
        <v>23.607304231224326</v>
      </c>
      <c r="D500" s="17">
        <f t="shared" si="112"/>
        <v>11.581252675821322</v>
      </c>
      <c r="E500" s="25">
        <f t="shared" si="105"/>
        <v>2.7162604595127823E-4</v>
      </c>
      <c r="F500" s="2">
        <f t="shared" si="113"/>
        <v>81.442337313281172</v>
      </c>
      <c r="G500" s="24">
        <f t="shared" si="114"/>
        <v>0.1426319071692117</v>
      </c>
      <c r="H500" s="2">
        <f t="shared" si="117"/>
        <v>11.986809528853399</v>
      </c>
      <c r="I500" s="24">
        <f t="shared" si="115"/>
        <v>6.3850792453612435</v>
      </c>
      <c r="J500" s="5">
        <f t="shared" si="109"/>
        <v>3.5240659242804216E-4</v>
      </c>
      <c r="K500" s="16">
        <f t="shared" si="106"/>
        <v>-51.962493622185434</v>
      </c>
      <c r="L500" s="58" t="b">
        <f t="shared" si="116"/>
        <v>0</v>
      </c>
      <c r="M500" s="66">
        <f t="shared" si="107"/>
        <v>-1.5515936509135511</v>
      </c>
      <c r="N500" s="65">
        <f t="shared" si="110"/>
        <v>2.3149999999999729</v>
      </c>
    </row>
    <row r="501" spans="1:14">
      <c r="A501" s="24">
        <f t="shared" si="104"/>
        <v>11.581255354129908</v>
      </c>
      <c r="B501" s="25">
        <f t="shared" si="111"/>
        <v>2.3199999999999728</v>
      </c>
      <c r="C501" s="17">
        <f t="shared" si="108"/>
        <v>23.665210497998757</v>
      </c>
      <c r="D501" s="17">
        <f t="shared" si="112"/>
        <v>11.581254033951552</v>
      </c>
      <c r="E501" s="25">
        <f t="shared" si="105"/>
        <v>2.6403567124095467E-4</v>
      </c>
      <c r="F501" s="2">
        <f t="shared" si="113"/>
        <v>81.442346864001067</v>
      </c>
      <c r="G501" s="24">
        <f t="shared" si="114"/>
        <v>0.14263171415383899</v>
      </c>
      <c r="H501" s="2">
        <f t="shared" si="117"/>
        <v>11.986795337670726</v>
      </c>
      <c r="I501" s="24">
        <f t="shared" si="115"/>
        <v>6.3850799941376835</v>
      </c>
      <c r="J501" s="5">
        <f t="shared" si="109"/>
        <v>3.4255886933046327E-4</v>
      </c>
      <c r="K501" s="16">
        <f t="shared" si="106"/>
        <v>-51.962539106870075</v>
      </c>
      <c r="L501" s="58" t="b">
        <f t="shared" si="116"/>
        <v>0</v>
      </c>
      <c r="M501" s="66">
        <f t="shared" si="107"/>
        <v>-1.5515938328684999</v>
      </c>
      <c r="N501" s="65">
        <f t="shared" si="110"/>
        <v>2.3199999999999728</v>
      </c>
    </row>
    <row r="502" spans="1:14">
      <c r="A502" s="24">
        <f t="shared" si="104"/>
        <v>11.581256637416926</v>
      </c>
      <c r="B502" s="25">
        <f t="shared" si="111"/>
        <v>2.3249999999999726</v>
      </c>
      <c r="C502" s="17">
        <f t="shared" si="108"/>
        <v>23.723116771468959</v>
      </c>
      <c r="D502" s="17">
        <f t="shared" si="112"/>
        <v>11.581255354129908</v>
      </c>
      <c r="E502" s="25">
        <f t="shared" si="105"/>
        <v>2.5665740354752871E-4</v>
      </c>
      <c r="F502" s="2">
        <f t="shared" si="113"/>
        <v>81.44235614783365</v>
      </c>
      <c r="G502" s="24">
        <f t="shared" si="114"/>
        <v>0.14263152653212835</v>
      </c>
      <c r="H502" s="2">
        <f t="shared" si="117"/>
        <v>11.986781543049437</v>
      </c>
      <c r="I502" s="24">
        <f t="shared" si="115"/>
        <v>6.3850807219901577</v>
      </c>
      <c r="J502" s="5">
        <f t="shared" si="109"/>
        <v>3.3298633307331948E-4</v>
      </c>
      <c r="K502" s="16">
        <f t="shared" si="106"/>
        <v>-51.962583320521212</v>
      </c>
      <c r="L502" s="58" t="b">
        <f t="shared" si="116"/>
        <v>0</v>
      </c>
      <c r="M502" s="66">
        <f t="shared" si="107"/>
        <v>-1.5515940097388619</v>
      </c>
      <c r="N502" s="65">
        <f t="shared" si="110"/>
        <v>2.3249999999999726</v>
      </c>
    </row>
    <row r="503" spans="1:14">
      <c r="A503" s="24">
        <f t="shared" si="104"/>
        <v>11.581257884843504</v>
      </c>
      <c r="B503" s="25">
        <f t="shared" si="111"/>
        <v>2.3299999999999725</v>
      </c>
      <c r="C503" s="17">
        <f t="shared" si="108"/>
        <v>23.781023051447825</v>
      </c>
      <c r="D503" s="17">
        <f t="shared" si="112"/>
        <v>11.581256637416926</v>
      </c>
      <c r="E503" s="25">
        <f t="shared" si="105"/>
        <v>2.494853156956308E-4</v>
      </c>
      <c r="F503" s="2">
        <f t="shared" si="113"/>
        <v>81.442365172236904</v>
      </c>
      <c r="G503" s="24">
        <f t="shared" si="114"/>
        <v>0.14263134415335729</v>
      </c>
      <c r="H503" s="2">
        <f t="shared" si="117"/>
        <v>11.986768133907878</v>
      </c>
      <c r="I503" s="24">
        <f t="shared" si="115"/>
        <v>6.3850814295033729</v>
      </c>
      <c r="J503" s="5">
        <f t="shared" si="109"/>
        <v>3.2368129373364936E-4</v>
      </c>
      <c r="K503" s="16">
        <f t="shared" si="106"/>
        <v>-51.962626298656929</v>
      </c>
      <c r="L503" s="58" t="b">
        <f t="shared" si="116"/>
        <v>0</v>
      </c>
      <c r="M503" s="66">
        <f t="shared" si="107"/>
        <v>-1.5515941816667205</v>
      </c>
      <c r="N503" s="65">
        <f t="shared" si="110"/>
        <v>2.3299999999999725</v>
      </c>
    </row>
    <row r="504" spans="1:14">
      <c r="A504" s="24">
        <f t="shared" si="104"/>
        <v>11.581259097411735</v>
      </c>
      <c r="B504" s="25">
        <f t="shared" si="111"/>
        <v>2.3349999999999724</v>
      </c>
      <c r="C504" s="17">
        <f t="shared" si="108"/>
        <v>23.838929337753477</v>
      </c>
      <c r="D504" s="17">
        <f t="shared" si="112"/>
        <v>11.581257884843504</v>
      </c>
      <c r="E504" s="25">
        <f t="shared" si="105"/>
        <v>2.4251364616819618E-4</v>
      </c>
      <c r="F504" s="2">
        <f t="shared" si="113"/>
        <v>81.442373944460343</v>
      </c>
      <c r="G504" s="24">
        <f t="shared" si="114"/>
        <v>0.14263116687101679</v>
      </c>
      <c r="H504" s="2">
        <f t="shared" si="117"/>
        <v>11.986755099474177</v>
      </c>
      <c r="I504" s="24">
        <f t="shared" si="115"/>
        <v>6.3850821172456902</v>
      </c>
      <c r="J504" s="5">
        <f t="shared" si="109"/>
        <v>3.1463627636108899E-4</v>
      </c>
      <c r="K504" s="16">
        <f t="shared" si="106"/>
        <v>-51.962668075802583</v>
      </c>
      <c r="L504" s="58" t="b">
        <f t="shared" si="116"/>
        <v>0</v>
      </c>
      <c r="M504" s="66">
        <f t="shared" si="107"/>
        <v>-1.5515943487901929</v>
      </c>
      <c r="N504" s="65">
        <f t="shared" si="110"/>
        <v>2.3349999999999724</v>
      </c>
    </row>
    <row r="505" spans="1:14">
      <c r="A505" s="24">
        <f t="shared" si="104"/>
        <v>11.581260276095707</v>
      </c>
      <c r="B505" s="25">
        <f t="shared" si="111"/>
        <v>2.3399999999999723</v>
      </c>
      <c r="C505" s="17">
        <f t="shared" si="108"/>
        <v>23.896835630209114</v>
      </c>
      <c r="D505" s="17">
        <f t="shared" si="112"/>
        <v>11.581259097411735</v>
      </c>
      <c r="E505" s="25">
        <f t="shared" si="105"/>
        <v>2.3573679442504434E-4</v>
      </c>
      <c r="F505" s="2">
        <f t="shared" si="113"/>
        <v>81.442382471550943</v>
      </c>
      <c r="G505" s="24">
        <f t="shared" si="114"/>
        <v>0.14263099454269107</v>
      </c>
      <c r="H505" s="2">
        <f t="shared" si="117"/>
        <v>11.986742429277417</v>
      </c>
      <c r="I505" s="24">
        <f t="shared" si="115"/>
        <v>6.3850827857695931</v>
      </c>
      <c r="J505" s="5">
        <f t="shared" si="109"/>
        <v>3.0584401484473953E-4</v>
      </c>
      <c r="K505" s="16">
        <f t="shared" si="106"/>
        <v>-51.962708685519061</v>
      </c>
      <c r="L505" s="58" t="b">
        <f t="shared" si="116"/>
        <v>0</v>
      </c>
      <c r="M505" s="66">
        <f t="shared" si="107"/>
        <v>-1.5515945112435325</v>
      </c>
      <c r="N505" s="65">
        <f t="shared" si="110"/>
        <v>2.3399999999999723</v>
      </c>
    </row>
    <row r="506" spans="1:14">
      <c r="A506" s="24">
        <f t="shared" si="104"/>
        <v>11.581261421842289</v>
      </c>
      <c r="B506" s="25">
        <f t="shared" si="111"/>
        <v>2.3449999999999722</v>
      </c>
      <c r="C506" s="17">
        <f t="shared" si="108"/>
        <v>23.954741928642882</v>
      </c>
      <c r="D506" s="17">
        <f t="shared" si="112"/>
        <v>11.581260276095707</v>
      </c>
      <c r="E506" s="25">
        <f t="shared" si="105"/>
        <v>2.2914931642666034E-4</v>
      </c>
      <c r="F506" s="2">
        <f t="shared" si="113"/>
        <v>81.442390760358734</v>
      </c>
      <c r="G506" s="24">
        <f t="shared" si="114"/>
        <v>0.14263082702994412</v>
      </c>
      <c r="H506" s="2">
        <f t="shared" si="117"/>
        <v>11.986730113139282</v>
      </c>
      <c r="I506" s="24">
        <f t="shared" si="115"/>
        <v>6.3850834356121249</v>
      </c>
      <c r="J506" s="5">
        <f t="shared" si="109"/>
        <v>2.9729744612273085E-4</v>
      </c>
      <c r="K506" s="16">
        <f t="shared" si="106"/>
        <v>-51.962748160429143</v>
      </c>
      <c r="L506" s="58" t="b">
        <f t="shared" si="116"/>
        <v>0</v>
      </c>
      <c r="M506" s="66">
        <f t="shared" si="107"/>
        <v>-1.5515946691572431</v>
      </c>
      <c r="N506" s="65">
        <f t="shared" si="110"/>
        <v>2.3449999999999722</v>
      </c>
    </row>
    <row r="507" spans="1:14">
      <c r="A507" s="24">
        <f t="shared" si="104"/>
        <v>11.58126253557189</v>
      </c>
      <c r="B507" s="25">
        <f t="shared" si="111"/>
        <v>2.3499999999999721</v>
      </c>
      <c r="C507" s="17">
        <f t="shared" si="108"/>
        <v>24.012648232887727</v>
      </c>
      <c r="D507" s="17">
        <f t="shared" si="112"/>
        <v>11.581261421842289</v>
      </c>
      <c r="E507" s="25">
        <f t="shared" si="105"/>
        <v>2.2274592028131458E-4</v>
      </c>
      <c r="F507" s="2">
        <f t="shared" si="113"/>
        <v>81.442398817542383</v>
      </c>
      <c r="G507" s="24">
        <f t="shared" si="114"/>
        <v>0.14263066419820775</v>
      </c>
      <c r="H507" s="2">
        <f t="shared" si="117"/>
        <v>11.986718141165841</v>
      </c>
      <c r="I507" s="24">
        <f t="shared" si="115"/>
        <v>6.3850840672953222</v>
      </c>
      <c r="J507" s="5">
        <f t="shared" si="109"/>
        <v>2.8898970447108717E-4</v>
      </c>
      <c r="K507" s="16">
        <f t="shared" si="106"/>
        <v>-51.962786532244145</v>
      </c>
      <c r="L507" s="58" t="b">
        <f t="shared" si="116"/>
        <v>0</v>
      </c>
      <c r="M507" s="66">
        <f t="shared" si="107"/>
        <v>-1.5515948226581777</v>
      </c>
      <c r="N507" s="65">
        <f t="shared" si="110"/>
        <v>2.3499999999999721</v>
      </c>
    </row>
    <row r="508" spans="1:14">
      <c r="A508" s="24">
        <f t="shared" si="104"/>
        <v>11.5812636181792</v>
      </c>
      <c r="B508" s="25">
        <f t="shared" si="111"/>
        <v>2.354999999999972</v>
      </c>
      <c r="C508" s="17">
        <f t="shared" si="108"/>
        <v>24.070554542781263</v>
      </c>
      <c r="D508" s="17">
        <f t="shared" si="112"/>
        <v>11.58126253557189</v>
      </c>
      <c r="E508" s="25">
        <f t="shared" si="105"/>
        <v>2.1652146198605131E-4</v>
      </c>
      <c r="F508" s="2">
        <f t="shared" si="113"/>
        <v>81.442406649574409</v>
      </c>
      <c r="G508" s="24">
        <f t="shared" si="114"/>
        <v>0.14263050591667531</v>
      </c>
      <c r="H508" s="2">
        <f t="shared" si="117"/>
        <v>11.986706503739715</v>
      </c>
      <c r="I508" s="24">
        <f t="shared" si="115"/>
        <v>6.3850846813266333</v>
      </c>
      <c r="J508" s="5">
        <f t="shared" si="109"/>
        <v>2.8091411608147722E-4</v>
      </c>
      <c r="K508" s="16">
        <f t="shared" si="106"/>
        <v>-51.962823831789116</v>
      </c>
      <c r="L508" s="58" t="b">
        <f t="shared" si="116"/>
        <v>0</v>
      </c>
      <c r="M508" s="66">
        <f t="shared" si="107"/>
        <v>-1.5515949718696511</v>
      </c>
      <c r="N508" s="65">
        <f t="shared" si="110"/>
        <v>2.354999999999972</v>
      </c>
    </row>
    <row r="509" spans="1:14">
      <c r="A509" s="24">
        <f t="shared" si="104"/>
        <v>11.581264670533907</v>
      </c>
      <c r="B509" s="25">
        <f t="shared" si="111"/>
        <v>2.3599999999999719</v>
      </c>
      <c r="C509" s="17">
        <f t="shared" si="108"/>
        <v>24.128460858165642</v>
      </c>
      <c r="D509" s="17">
        <f t="shared" si="112"/>
        <v>11.5812636181792</v>
      </c>
      <c r="E509" s="25">
        <f t="shared" si="105"/>
        <v>2.1047094121679426E-4</v>
      </c>
      <c r="F509" s="2">
        <f t="shared" si="113"/>
        <v>81.44241426274651</v>
      </c>
      <c r="G509" s="24">
        <f t="shared" si="114"/>
        <v>0.14263035205819491</v>
      </c>
      <c r="H509" s="2">
        <f t="shared" si="117"/>
        <v>11.986695191512247</v>
      </c>
      <c r="I509" s="24">
        <f t="shared" si="115"/>
        <v>6.3850852781993259</v>
      </c>
      <c r="J509" s="5">
        <f t="shared" si="109"/>
        <v>2.7306419361205808E-4</v>
      </c>
      <c r="K509" s="16">
        <f t="shared" si="106"/>
        <v>-51.96286008902797</v>
      </c>
      <c r="L509" s="58" t="b">
        <f t="shared" si="116"/>
        <v>0</v>
      </c>
      <c r="M509" s="66">
        <f t="shared" si="107"/>
        <v>-1.5515951169115283</v>
      </c>
      <c r="N509" s="65">
        <f t="shared" si="110"/>
        <v>2.3599999999999719</v>
      </c>
    </row>
    <row r="510" spans="1:14">
      <c r="A510" s="24">
        <f t="shared" si="104"/>
        <v>11.581265693481393</v>
      </c>
      <c r="B510" s="25">
        <f t="shared" si="111"/>
        <v>2.3649999999999718</v>
      </c>
      <c r="C510" s="17">
        <f t="shared" si="108"/>
        <v>24.186367178887426</v>
      </c>
      <c r="D510" s="17">
        <f t="shared" si="112"/>
        <v>11.581264670533907</v>
      </c>
      <c r="E510" s="25">
        <f t="shared" si="105"/>
        <v>2.0458949748301163E-4</v>
      </c>
      <c r="F510" s="2">
        <f t="shared" si="113"/>
        <v>81.442421663174542</v>
      </c>
      <c r="G510" s="24">
        <f t="shared" si="114"/>
        <v>0.14263020249916794</v>
      </c>
      <c r="H510" s="2">
        <f t="shared" si="117"/>
        <v>11.986684195396018</v>
      </c>
      <c r="I510" s="24">
        <f t="shared" si="115"/>
        <v>6.385085858392884</v>
      </c>
      <c r="J510" s="5">
        <f t="shared" si="109"/>
        <v>2.6543363101162704E-4</v>
      </c>
      <c r="K510" s="16">
        <f t="shared" si="106"/>
        <v>-51.962895333086912</v>
      </c>
      <c r="L510" s="58" t="b">
        <f t="shared" si="116"/>
        <v>0</v>
      </c>
      <c r="M510" s="66">
        <f t="shared" si="107"/>
        <v>-1.5515952579003258</v>
      </c>
      <c r="N510" s="65">
        <f t="shared" si="110"/>
        <v>2.3649999999999718</v>
      </c>
    </row>
    <row r="511" spans="1:14">
      <c r="A511" s="24">
        <f t="shared" si="104"/>
        <v>11.581266687843424</v>
      </c>
      <c r="B511" s="25">
        <f t="shared" si="111"/>
        <v>2.3699999999999717</v>
      </c>
      <c r="C511" s="17">
        <f t="shared" si="108"/>
        <v>24.244273504797466</v>
      </c>
      <c r="D511" s="17">
        <f t="shared" si="112"/>
        <v>11.581265693481393</v>
      </c>
      <c r="E511" s="25">
        <f t="shared" si="105"/>
        <v>1.9887240602478788E-4</v>
      </c>
      <c r="F511" s="2">
        <f t="shared" si="113"/>
        <v>81.442428856803474</v>
      </c>
      <c r="G511" s="24">
        <f t="shared" si="114"/>
        <v>0.14263005711944962</v>
      </c>
      <c r="H511" s="2">
        <f t="shared" si="117"/>
        <v>11.986673506557555</v>
      </c>
      <c r="I511" s="24">
        <f t="shared" si="115"/>
        <v>6.3850864223733916</v>
      </c>
      <c r="J511" s="5">
        <f t="shared" si="109"/>
        <v>2.580162984443161E-4</v>
      </c>
      <c r="K511" s="16">
        <f t="shared" si="106"/>
        <v>-51.962929592278641</v>
      </c>
      <c r="L511" s="58" t="b">
        <f t="shared" si="116"/>
        <v>0</v>
      </c>
      <c r="M511" s="66">
        <f t="shared" si="107"/>
        <v>-1.5515953949493024</v>
      </c>
      <c r="N511" s="65">
        <f t="shared" si="110"/>
        <v>2.3699999999999717</v>
      </c>
    </row>
    <row r="512" spans="1:14">
      <c r="A512" s="24">
        <f t="shared" si="104"/>
        <v>11.581267654418795</v>
      </c>
      <c r="B512" s="25">
        <f t="shared" si="111"/>
        <v>2.3749999999999716</v>
      </c>
      <c r="C512" s="17">
        <f t="shared" si="108"/>
        <v>24.302179835750778</v>
      </c>
      <c r="D512" s="17">
        <f t="shared" si="112"/>
        <v>11.581266687843424</v>
      </c>
      <c r="E512" s="25">
        <f t="shared" si="105"/>
        <v>1.9331507415740911E-4</v>
      </c>
      <c r="F512" s="2">
        <f t="shared" si="113"/>
        <v>81.442435849412149</v>
      </c>
      <c r="G512" s="24">
        <f t="shared" si="114"/>
        <v>0.14262991580225215</v>
      </c>
      <c r="H512" s="2">
        <f t="shared" si="117"/>
        <v>11.986663116410199</v>
      </c>
      <c r="I512" s="24">
        <f t="shared" si="115"/>
        <v>6.3850869705939122</v>
      </c>
      <c r="J512" s="5">
        <f t="shared" si="109"/>
        <v>2.5080623734881661E-4</v>
      </c>
      <c r="K512" s="16">
        <f t="shared" si="106"/>
        <v>-51.96296289412431</v>
      </c>
      <c r="L512" s="58" t="b">
        <f t="shared" si="116"/>
        <v>0</v>
      </c>
      <c r="M512" s="66">
        <f t="shared" si="107"/>
        <v>-1.5515955281685532</v>
      </c>
      <c r="N512" s="65">
        <f t="shared" si="110"/>
        <v>2.3749999999999716</v>
      </c>
    </row>
    <row r="513" spans="1:14">
      <c r="A513" s="24">
        <f t="shared" si="104"/>
        <v>11.581268593983983</v>
      </c>
      <c r="B513" s="25">
        <f t="shared" si="111"/>
        <v>2.3799999999999715</v>
      </c>
      <c r="C513" s="17">
        <f t="shared" si="108"/>
        <v>24.360086171606433</v>
      </c>
      <c r="D513" s="17">
        <f t="shared" si="112"/>
        <v>11.581267654418795</v>
      </c>
      <c r="E513" s="25">
        <f t="shared" si="105"/>
        <v>1.879130375439089E-4</v>
      </c>
      <c r="F513" s="2">
        <f t="shared" si="113"/>
        <v>81.442442646617906</v>
      </c>
      <c r="G513" s="24">
        <f t="shared" si="114"/>
        <v>0.14262977843405203</v>
      </c>
      <c r="H513" s="2">
        <f t="shared" si="117"/>
        <v>11.986653016607297</v>
      </c>
      <c r="I513" s="24">
        <f t="shared" si="115"/>
        <v>6.3850875034948436</v>
      </c>
      <c r="J513" s="5">
        <f t="shared" si="109"/>
        <v>2.4379765571001829E-4</v>
      </c>
      <c r="K513" s="16">
        <f t="shared" si="106"/>
        <v>-51.962995265376271</v>
      </c>
      <c r="L513" s="58" t="b">
        <f t="shared" si="116"/>
        <v>0</v>
      </c>
      <c r="M513" s="66">
        <f t="shared" si="107"/>
        <v>-1.5515956576650982</v>
      </c>
      <c r="N513" s="65">
        <f t="shared" si="110"/>
        <v>2.3799999999999715</v>
      </c>
    </row>
    <row r="514" spans="1:14">
      <c r="A514" s="24">
        <f t="shared" si="104"/>
        <v>11.581269507293767</v>
      </c>
      <c r="B514" s="25">
        <f t="shared" si="111"/>
        <v>2.3849999999999714</v>
      </c>
      <c r="C514" s="17">
        <f t="shared" si="108"/>
        <v>24.417992512227439</v>
      </c>
      <c r="D514" s="17">
        <f t="shared" si="112"/>
        <v>11.581268593983983</v>
      </c>
      <c r="E514" s="25">
        <f t="shared" si="105"/>
        <v>1.8266195654838551E-4</v>
      </c>
      <c r="F514" s="2">
        <f t="shared" si="113"/>
        <v>81.442449253881136</v>
      </c>
      <c r="G514" s="24">
        <f t="shared" si="114"/>
        <v>0.14262964490449728</v>
      </c>
      <c r="H514" s="2">
        <f t="shared" si="117"/>
        <v>11.986643199035376</v>
      </c>
      <c r="I514" s="24">
        <f t="shared" si="115"/>
        <v>6.3850880215042807</v>
      </c>
      <c r="J514" s="5">
        <f t="shared" si="109"/>
        <v>2.3698492332498467E-4</v>
      </c>
      <c r="K514" s="16">
        <f t="shared" si="106"/>
        <v>-51.963026732039253</v>
      </c>
      <c r="L514" s="58" t="b">
        <f t="shared" si="116"/>
        <v>0</v>
      </c>
      <c r="M514" s="66">
        <f t="shared" si="107"/>
        <v>-1.5515957835429663</v>
      </c>
      <c r="N514" s="65">
        <f t="shared" si="110"/>
        <v>2.3849999999999714</v>
      </c>
    </row>
    <row r="515" spans="1:14">
      <c r="A515" s="24">
        <f t="shared" si="104"/>
        <v>11.58127039508183</v>
      </c>
      <c r="B515" s="25">
        <f t="shared" si="111"/>
        <v>2.3899999999999713</v>
      </c>
      <c r="C515" s="17">
        <f t="shared" si="108"/>
        <v>24.475898857480633</v>
      </c>
      <c r="D515" s="17">
        <f t="shared" si="112"/>
        <v>11.581269507293767</v>
      </c>
      <c r="E515" s="25">
        <f t="shared" si="105"/>
        <v>1.7755761284909404E-4</v>
      </c>
      <c r="F515" s="2">
        <f t="shared" si="113"/>
        <v>81.442455676509624</v>
      </c>
      <c r="G515" s="24">
        <f t="shared" si="114"/>
        <v>0.14262951510632027</v>
      </c>
      <c r="H515" s="2">
        <f t="shared" si="117"/>
        <v>11.986633655807731</v>
      </c>
      <c r="I515" s="24">
        <f t="shared" si="115"/>
        <v>6.3850885250383547</v>
      </c>
      <c r="J515" s="5">
        <f t="shared" si="109"/>
        <v>2.3036256735498029E-4</v>
      </c>
      <c r="K515" s="16">
        <f t="shared" si="106"/>
        <v>-51.963057319391353</v>
      </c>
      <c r="L515" s="58" t="b">
        <f t="shared" si="116"/>
        <v>0</v>
      </c>
      <c r="M515" s="66">
        <f t="shared" si="107"/>
        <v>-1.5515959059032749</v>
      </c>
      <c r="N515" s="65">
        <f t="shared" si="110"/>
        <v>2.3899999999999713</v>
      </c>
    </row>
    <row r="516" spans="1:14">
      <c r="A516" s="24">
        <f t="shared" si="104"/>
        <v>11.58127125806136</v>
      </c>
      <c r="B516" s="25">
        <f t="shared" si="111"/>
        <v>2.3949999999999712</v>
      </c>
      <c r="C516" s="17">
        <f t="shared" si="108"/>
        <v>24.533805207236572</v>
      </c>
      <c r="D516" s="17">
        <f t="shared" si="112"/>
        <v>11.58127039508183</v>
      </c>
      <c r="E516" s="25">
        <f t="shared" si="105"/>
        <v>1.725959059915071E-4</v>
      </c>
      <c r="F516" s="2">
        <f t="shared" si="113"/>
        <v>81.442461919662861</v>
      </c>
      <c r="G516" s="24">
        <f t="shared" si="114"/>
        <v>0.14262938893525032</v>
      </c>
      <c r="H516" s="2">
        <f t="shared" si="117"/>
        <v>11.986624379258009</v>
      </c>
      <c r="I516" s="24">
        <f t="shared" si="115"/>
        <v>6.3850890145015677</v>
      </c>
      <c r="J516" s="5">
        <f t="shared" si="109"/>
        <v>2.2392526786758538E-4</v>
      </c>
      <c r="K516" s="16">
        <f t="shared" si="106"/>
        <v>-51.963087052004035</v>
      </c>
      <c r="L516" s="58" t="b">
        <f t="shared" si="116"/>
        <v>0</v>
      </c>
      <c r="M516" s="66">
        <f t="shared" si="107"/>
        <v>-1.5515960248443221</v>
      </c>
      <c r="N516" s="65">
        <f t="shared" si="110"/>
        <v>2.3949999999999712</v>
      </c>
    </row>
    <row r="517" spans="1:14">
      <c r="A517" s="24">
        <f t="shared" si="104"/>
        <v>11.581272096925611</v>
      </c>
      <c r="B517" s="25">
        <f t="shared" si="111"/>
        <v>2.399999999999971</v>
      </c>
      <c r="C517" s="17">
        <f t="shared" si="108"/>
        <v>24.591711561369429</v>
      </c>
      <c r="D517" s="17">
        <f t="shared" si="112"/>
        <v>11.58127125806136</v>
      </c>
      <c r="E517" s="25">
        <f t="shared" si="105"/>
        <v>1.6777285011819712E-4</v>
      </c>
      <c r="F517" s="2">
        <f t="shared" si="113"/>
        <v>81.4424679883561</v>
      </c>
      <c r="G517" s="24">
        <f t="shared" si="114"/>
        <v>0.14262926628993139</v>
      </c>
      <c r="H517" s="2">
        <f t="shared" si="117"/>
        <v>11.986615361934152</v>
      </c>
      <c r="I517" s="24">
        <f t="shared" si="115"/>
        <v>6.3850894902871183</v>
      </c>
      <c r="J517" s="5">
        <f t="shared" si="109"/>
        <v>2.176678536365409E-4</v>
      </c>
      <c r="K517" s="16">
        <f t="shared" si="106"/>
        <v>-51.963115953762347</v>
      </c>
      <c r="L517" s="58" t="b">
        <f t="shared" si="116"/>
        <v>0</v>
      </c>
      <c r="M517" s="66">
        <f t="shared" si="107"/>
        <v>-1.5515961404616565</v>
      </c>
      <c r="N517" s="65">
        <f t="shared" si="110"/>
        <v>2.399999999999971</v>
      </c>
    </row>
    <row r="518" spans="1:14">
      <c r="A518" s="24">
        <f t="shared" si="104"/>
        <v>11.581272912348464</v>
      </c>
      <c r="B518" s="25">
        <f t="shared" si="111"/>
        <v>2.4049999999999709</v>
      </c>
      <c r="C518" s="17">
        <f t="shared" si="108"/>
        <v>24.649617919756896</v>
      </c>
      <c r="D518" s="17">
        <f t="shared" si="112"/>
        <v>11.581272096925611</v>
      </c>
      <c r="E518" s="25">
        <f t="shared" si="105"/>
        <v>1.6308457071509123E-4</v>
      </c>
      <c r="F518" s="2">
        <f t="shared" si="113"/>
        <v>81.44247388746453</v>
      </c>
      <c r="G518" s="24">
        <f t="shared" si="114"/>
        <v>0.1426291470718386</v>
      </c>
      <c r="H518" s="2">
        <f t="shared" si="117"/>
        <v>11.986606596592258</v>
      </c>
      <c r="I518" s="24">
        <f t="shared" si="115"/>
        <v>6.3850899527772187</v>
      </c>
      <c r="J518" s="5">
        <f t="shared" si="109"/>
        <v>2.1158529788211747E-4</v>
      </c>
      <c r="K518" s="16">
        <f t="shared" si="106"/>
        <v>-51.963144047884015</v>
      </c>
      <c r="L518" s="58" t="b">
        <f t="shared" si="116"/>
        <v>0</v>
      </c>
      <c r="M518" s="66">
        <f t="shared" si="107"/>
        <v>-1.5515962528481566</v>
      </c>
      <c r="N518" s="65">
        <f t="shared" si="110"/>
        <v>2.4049999999999709</v>
      </c>
    </row>
    <row r="519" spans="1:14">
      <c r="A519" s="24">
        <f t="shared" si="104"/>
        <v>11.581273704984971</v>
      </c>
      <c r="B519" s="25">
        <f t="shared" si="111"/>
        <v>2.4099999999999708</v>
      </c>
      <c r="C519" s="17">
        <f t="shared" si="108"/>
        <v>24.70752428228008</v>
      </c>
      <c r="D519" s="17">
        <f t="shared" si="112"/>
        <v>11.581272912348464</v>
      </c>
      <c r="E519" s="25">
        <f t="shared" si="105"/>
        <v>1.5852730156729316E-4</v>
      </c>
      <c r="F519" s="2">
        <f t="shared" si="113"/>
        <v>81.442479621727031</v>
      </c>
      <c r="G519" s="24">
        <f t="shared" si="114"/>
        <v>0.14262903118520101</v>
      </c>
      <c r="H519" s="2">
        <f t="shared" si="117"/>
        <v>11.986598076190901</v>
      </c>
      <c r="I519" s="24">
        <f t="shared" si="115"/>
        <v>6.3850904023433994</v>
      </c>
      <c r="J519" s="5">
        <f t="shared" si="109"/>
        <v>2.0567271433152279E-4</v>
      </c>
      <c r="K519" s="16">
        <f t="shared" si="106"/>
        <v>-51.963171356937615</v>
      </c>
      <c r="L519" s="58" t="b">
        <f t="shared" si="116"/>
        <v>0</v>
      </c>
      <c r="M519" s="66">
        <f t="shared" si="107"/>
        <v>-1.551596362094104</v>
      </c>
      <c r="N519" s="65">
        <f t="shared" si="110"/>
        <v>2.4099999999999708</v>
      </c>
    </row>
    <row r="520" spans="1:14">
      <c r="A520" s="24">
        <f t="shared" si="104"/>
        <v>11.581274475471879</v>
      </c>
      <c r="B520" s="25">
        <f t="shared" si="111"/>
        <v>2.4149999999999707</v>
      </c>
      <c r="C520" s="17">
        <f t="shared" si="108"/>
        <v>24.765430648823415</v>
      </c>
      <c r="D520" s="17">
        <f t="shared" si="112"/>
        <v>11.581273704984971</v>
      </c>
      <c r="E520" s="25">
        <f t="shared" si="105"/>
        <v>1.5409738169853244E-4</v>
      </c>
      <c r="F520" s="2">
        <f t="shared" si="113"/>
        <v>81.442485195750137</v>
      </c>
      <c r="G520" s="24">
        <f t="shared" si="114"/>
        <v>0.14262891853692339</v>
      </c>
      <c r="H520" s="2">
        <f t="shared" si="117"/>
        <v>11.986589793885388</v>
      </c>
      <c r="I520" s="24">
        <f t="shared" si="115"/>
        <v>6.3850908393468107</v>
      </c>
      <c r="J520" s="5">
        <f t="shared" si="109"/>
        <v>1.9992535322832972E-4</v>
      </c>
      <c r="K520" s="16">
        <f t="shared" si="106"/>
        <v>-51.963197902861431</v>
      </c>
      <c r="L520" s="58" t="b">
        <f t="shared" si="116"/>
        <v>0</v>
      </c>
      <c r="M520" s="66">
        <f t="shared" si="107"/>
        <v>-1.5515964682872578</v>
      </c>
      <c r="N520" s="65">
        <f t="shared" si="110"/>
        <v>2.4149999999999707</v>
      </c>
    </row>
    <row r="521" spans="1:14">
      <c r="A521" s="24">
        <f t="shared" si="104"/>
        <v>11.581275224428142</v>
      </c>
      <c r="B521" s="25">
        <f t="shared" si="111"/>
        <v>2.4199999999999706</v>
      </c>
      <c r="C521" s="17">
        <f t="shared" si="108"/>
        <v>24.823337019274557</v>
      </c>
      <c r="D521" s="17">
        <f t="shared" si="112"/>
        <v>11.581274475471879</v>
      </c>
      <c r="E521" s="25">
        <f t="shared" si="105"/>
        <v>1.4979125242631255E-4</v>
      </c>
      <c r="F521" s="2">
        <f t="shared" si="113"/>
        <v>81.442490614011575</v>
      </c>
      <c r="G521" s="24">
        <f t="shared" si="114"/>
        <v>0.1426288090365127</v>
      </c>
      <c r="H521" s="2">
        <f t="shared" si="117"/>
        <v>11.986581743022345</v>
      </c>
      <c r="I521" s="24">
        <f t="shared" si="115"/>
        <v>6.3850912641385067</v>
      </c>
      <c r="J521" s="5">
        <f t="shared" si="109"/>
        <v>1.9433859758122513E-4</v>
      </c>
      <c r="K521" s="16">
        <f t="shared" si="106"/>
        <v>-51.963223706980372</v>
      </c>
      <c r="L521" s="58" t="b">
        <f t="shared" si="116"/>
        <v>0</v>
      </c>
      <c r="M521" s="66">
        <f t="shared" si="107"/>
        <v>-1.5515965715129312</v>
      </c>
      <c r="N521" s="65">
        <f t="shared" si="110"/>
        <v>2.4199999999999706</v>
      </c>
    </row>
    <row r="522" spans="1:14">
      <c r="A522" s="24">
        <f t="shared" si="104"/>
        <v>11.581275952455414</v>
      </c>
      <c r="B522" s="25">
        <f t="shared" si="111"/>
        <v>2.4249999999999705</v>
      </c>
      <c r="C522" s="17">
        <f t="shared" si="108"/>
        <v>24.881243393524308</v>
      </c>
      <c r="D522" s="17">
        <f t="shared" si="112"/>
        <v>11.581275224428142</v>
      </c>
      <c r="E522" s="25">
        <f t="shared" si="105"/>
        <v>1.4560545451420141E-4</v>
      </c>
      <c r="F522" s="2">
        <f t="shared" si="113"/>
        <v>81.442495880863959</v>
      </c>
      <c r="G522" s="24">
        <f t="shared" si="114"/>
        <v>0.14262870259600494</v>
      </c>
      <c r="H522" s="2">
        <f t="shared" si="117"/>
        <v>11.986573917134342</v>
      </c>
      <c r="I522" s="24">
        <f t="shared" si="115"/>
        <v>6.3850916770597346</v>
      </c>
      <c r="J522" s="5">
        <f t="shared" si="109"/>
        <v>1.8890795942975226E-4</v>
      </c>
      <c r="K522" s="16">
        <f t="shared" si="106"/>
        <v>-51.963248790023727</v>
      </c>
      <c r="L522" s="58" t="b">
        <f t="shared" si="116"/>
        <v>0</v>
      </c>
      <c r="M522" s="66">
        <f t="shared" si="107"/>
        <v>-1.5515966718540444</v>
      </c>
      <c r="N522" s="65">
        <f t="shared" si="110"/>
        <v>2.4249999999999705</v>
      </c>
    </row>
    <row r="523" spans="1:14">
      <c r="A523" s="24">
        <f t="shared" si="104"/>
        <v>11.58127666013854</v>
      </c>
      <c r="B523" s="25">
        <f t="shared" si="111"/>
        <v>2.4299999999999704</v>
      </c>
      <c r="C523" s="17">
        <f t="shared" si="108"/>
        <v>24.939149771466518</v>
      </c>
      <c r="D523" s="17">
        <f t="shared" si="112"/>
        <v>11.581275952455414</v>
      </c>
      <c r="E523" s="25">
        <f t="shared" si="105"/>
        <v>1.4153662543327182E-4</v>
      </c>
      <c r="F523" s="2">
        <f t="shared" si="113"/>
        <v>81.442501000538357</v>
      </c>
      <c r="G523" s="24">
        <f t="shared" si="114"/>
        <v>0.14262859912989212</v>
      </c>
      <c r="H523" s="2">
        <f t="shared" si="117"/>
        <v>11.986566309934528</v>
      </c>
      <c r="I523" s="24">
        <f t="shared" si="115"/>
        <v>6.3850920784422067</v>
      </c>
      <c r="J523" s="5">
        <f t="shared" si="109"/>
        <v>1.8362907612279778E-4</v>
      </c>
      <c r="K523" s="16">
        <f t="shared" si="106"/>
        <v>-51.9632731721412</v>
      </c>
      <c r="L523" s="58" t="b">
        <f t="shared" si="116"/>
        <v>0</v>
      </c>
      <c r="M523" s="66">
        <f t="shared" si="107"/>
        <v>-1.5515967693912032</v>
      </c>
      <c r="N523" s="65">
        <f t="shared" si="110"/>
        <v>2.4299999999999704</v>
      </c>
    </row>
    <row r="524" spans="1:14">
      <c r="A524" s="24">
        <f t="shared" si="104"/>
        <v>11.581277348046022</v>
      </c>
      <c r="B524" s="25">
        <f t="shared" si="111"/>
        <v>2.4349999999999703</v>
      </c>
      <c r="C524" s="17">
        <f t="shared" si="108"/>
        <v>24.997056152998002</v>
      </c>
      <c r="D524" s="17">
        <f t="shared" si="112"/>
        <v>11.58127666013854</v>
      </c>
      <c r="E524" s="25">
        <f t="shared" si="105"/>
        <v>1.3758149654386268E-4</v>
      </c>
      <c r="F524" s="2">
        <f t="shared" si="113"/>
        <v>81.442505977147491</v>
      </c>
      <c r="G524" s="24">
        <f t="shared" si="114"/>
        <v>0.14262849855505824</v>
      </c>
      <c r="H524" s="2">
        <f t="shared" si="117"/>
        <v>11.986558915311912</v>
      </c>
      <c r="I524" s="24">
        <f t="shared" si="115"/>
        <v>6.385092468608363</v>
      </c>
      <c r="J524" s="5">
        <f t="shared" si="109"/>
        <v>1.7849770704739877E-4</v>
      </c>
      <c r="K524" s="16">
        <f t="shared" si="106"/>
        <v>-51.963296872919784</v>
      </c>
      <c r="L524" s="58" t="b">
        <f t="shared" si="116"/>
        <v>0</v>
      </c>
      <c r="M524" s="66">
        <f t="shared" si="107"/>
        <v>-1.5515968642027644</v>
      </c>
      <c r="N524" s="65">
        <f t="shared" si="110"/>
        <v>2.4349999999999703</v>
      </c>
    </row>
    <row r="525" spans="1:14">
      <c r="A525" s="24">
        <f t="shared" si="104"/>
        <v>11.581278016730476</v>
      </c>
      <c r="B525" s="25">
        <f t="shared" si="111"/>
        <v>2.4399999999999702</v>
      </c>
      <c r="C525" s="17">
        <f t="shared" si="108"/>
        <v>25.054962538018465</v>
      </c>
      <c r="D525" s="17">
        <f t="shared" si="112"/>
        <v>11.581277348046022</v>
      </c>
      <c r="E525" s="25">
        <f t="shared" si="105"/>
        <v>1.3373689060260544E-4</v>
      </c>
      <c r="F525" s="2">
        <f t="shared" si="113"/>
        <v>81.442510814689228</v>
      </c>
      <c r="G525" s="24">
        <f t="shared" si="114"/>
        <v>0.1426284007907084</v>
      </c>
      <c r="H525" s="2">
        <f t="shared" si="117"/>
        <v>11.986551727326169</v>
      </c>
      <c r="I525" s="24">
        <f t="shared" si="115"/>
        <v>6.3850928478716353</v>
      </c>
      <c r="J525" s="5">
        <f t="shared" si="109"/>
        <v>1.7350973001485382E-4</v>
      </c>
      <c r="K525" s="16">
        <f t="shared" si="106"/>
        <v>-51.96331991139882</v>
      </c>
      <c r="L525" s="58" t="b">
        <f t="shared" si="116"/>
        <v>0</v>
      </c>
      <c r="M525" s="66">
        <f t="shared" si="107"/>
        <v>-1.551596956364893</v>
      </c>
      <c r="N525" s="65">
        <f t="shared" si="110"/>
        <v>2.4399999999999702</v>
      </c>
    </row>
    <row r="526" spans="1:14">
      <c r="A526" s="24">
        <f t="shared" si="104"/>
        <v>11.581278666729071</v>
      </c>
      <c r="B526" s="25">
        <f t="shared" si="111"/>
        <v>2.4449999999999701</v>
      </c>
      <c r="C526" s="17">
        <f t="shared" si="108"/>
        <v>25.112868926430405</v>
      </c>
      <c r="D526" s="17">
        <f t="shared" si="112"/>
        <v>11.581278016730476</v>
      </c>
      <c r="E526" s="25">
        <f t="shared" si="105"/>
        <v>1.2999971911664145E-4</v>
      </c>
      <c r="F526" s="2">
        <f t="shared" si="113"/>
        <v>81.442515517049699</v>
      </c>
      <c r="G526" s="24">
        <f t="shared" si="114"/>
        <v>0.14262830575830593</v>
      </c>
      <c r="H526" s="2">
        <f t="shared" si="117"/>
        <v>11.986544740202994</v>
      </c>
      <c r="I526" s="24">
        <f t="shared" si="115"/>
        <v>6.3850932165366965</v>
      </c>
      <c r="J526" s="5">
        <f t="shared" si="109"/>
        <v>1.6866113805183834E-4</v>
      </c>
      <c r="K526" s="16">
        <f t="shared" si="106"/>
        <v>-51.96334230608592</v>
      </c>
      <c r="L526" s="58" t="b">
        <f t="shared" si="116"/>
        <v>0</v>
      </c>
      <c r="M526" s="66">
        <f t="shared" si="107"/>
        <v>-1.5515970459516222</v>
      </c>
      <c r="N526" s="65">
        <f t="shared" si="110"/>
        <v>2.4449999999999701</v>
      </c>
    </row>
    <row r="527" spans="1:14">
      <c r="A527" s="24">
        <f t="shared" si="104"/>
        <v>11.58127929856397</v>
      </c>
      <c r="B527" s="25">
        <f t="shared" si="111"/>
        <v>2.44999999999997</v>
      </c>
      <c r="C527" s="17">
        <f t="shared" si="108"/>
        <v>25.170775318139054</v>
      </c>
      <c r="D527" s="17">
        <f t="shared" si="112"/>
        <v>11.581278666729071</v>
      </c>
      <c r="E527" s="25">
        <f t="shared" si="105"/>
        <v>1.2636697994015112E-4</v>
      </c>
      <c r="F527" s="2">
        <f t="shared" si="113"/>
        <v>81.442520088006432</v>
      </c>
      <c r="G527" s="24">
        <f t="shared" si="114"/>
        <v>0.14262821338150841</v>
      </c>
      <c r="H527" s="2">
        <f t="shared" si="117"/>
        <v>11.986537948329426</v>
      </c>
      <c r="I527" s="24">
        <f t="shared" si="115"/>
        <v>6.3850935748997042</v>
      </c>
      <c r="J527" s="5">
        <f t="shared" si="109"/>
        <v>1.6394803613770841E-4</v>
      </c>
      <c r="K527" s="16">
        <f t="shared" si="106"/>
        <v>-51.963364074971096</v>
      </c>
      <c r="L527" s="58" t="b">
        <f t="shared" si="116"/>
        <v>0</v>
      </c>
      <c r="M527" s="66">
        <f t="shared" si="107"/>
        <v>-1.551597133034921</v>
      </c>
      <c r="N527" s="65">
        <f t="shared" si="110"/>
        <v>2.44999999999997</v>
      </c>
    </row>
    <row r="528" spans="1:14">
      <c r="A528" s="24">
        <f t="shared" si="104"/>
        <v>11.581279912742744</v>
      </c>
      <c r="B528" s="25">
        <f t="shared" si="111"/>
        <v>2.4549999999999699</v>
      </c>
      <c r="C528" s="17">
        <f t="shared" si="108"/>
        <v>25.228681713052286</v>
      </c>
      <c r="D528" s="17">
        <f t="shared" si="112"/>
        <v>11.58127929856397</v>
      </c>
      <c r="E528" s="25">
        <f t="shared" si="105"/>
        <v>1.2283575478465485E-4</v>
      </c>
      <c r="F528" s="2">
        <f t="shared" si="113"/>
        <v>81.442524531231399</v>
      </c>
      <c r="G528" s="24">
        <f t="shared" si="114"/>
        <v>0.14262812358610738</v>
      </c>
      <c r="H528" s="2">
        <f t="shared" si="117"/>
        <v>11.986531346249386</v>
      </c>
      <c r="I528" s="24">
        <f t="shared" si="115"/>
        <v>6.3850939232485411</v>
      </c>
      <c r="J528" s="5">
        <f t="shared" si="109"/>
        <v>1.5936663812589772E-4</v>
      </c>
      <c r="K528" s="16">
        <f t="shared" si="106"/>
        <v>-51.963385235542106</v>
      </c>
      <c r="L528" s="58" t="b">
        <f t="shared" si="116"/>
        <v>0</v>
      </c>
      <c r="M528" s="66">
        <f t="shared" si="107"/>
        <v>-1.5515972176847477</v>
      </c>
      <c r="N528" s="65">
        <f t="shared" si="110"/>
        <v>2.4549999999999699</v>
      </c>
    </row>
    <row r="529" spans="1:14">
      <c r="A529" s="24">
        <f t="shared" si="104"/>
        <v>11.581280509758779</v>
      </c>
      <c r="B529" s="25">
        <f t="shared" si="111"/>
        <v>2.4599999999999698</v>
      </c>
      <c r="C529" s="17">
        <f t="shared" si="108"/>
        <v>25.286588111080551</v>
      </c>
      <c r="D529" s="17">
        <f t="shared" si="112"/>
        <v>11.581279912742744</v>
      </c>
      <c r="E529" s="25">
        <f t="shared" si="105"/>
        <v>1.1940320691705109E-4</v>
      </c>
      <c r="F529" s="2">
        <f t="shared" si="113"/>
        <v>81.442528850293954</v>
      </c>
      <c r="G529" s="24">
        <f t="shared" si="114"/>
        <v>0.14262803629996804</v>
      </c>
      <c r="H529" s="2">
        <f t="shared" si="117"/>
        <v>11.98652492865927</v>
      </c>
      <c r="I529" s="24">
        <f t="shared" si="115"/>
        <v>6.3850942618630455</v>
      </c>
      <c r="J529" s="5">
        <f t="shared" si="109"/>
        <v>1.5491326366956268E-4</v>
      </c>
      <c r="K529" s="16">
        <f t="shared" si="106"/>
        <v>-51.963405804797652</v>
      </c>
      <c r="L529" s="58" t="b">
        <f t="shared" si="116"/>
        <v>0</v>
      </c>
      <c r="M529" s="66">
        <f t="shared" si="107"/>
        <v>-1.5515972999691012</v>
      </c>
      <c r="N529" s="65">
        <f t="shared" si="110"/>
        <v>2.4599999999999698</v>
      </c>
    </row>
    <row r="530" spans="1:14">
      <c r="A530" s="24">
        <f t="shared" si="104"/>
        <v>11.581281090091673</v>
      </c>
      <c r="B530" s="25">
        <f t="shared" si="111"/>
        <v>2.4649999999999697</v>
      </c>
      <c r="C530" s="17">
        <f t="shared" si="108"/>
        <v>25.344494512136805</v>
      </c>
      <c r="D530" s="17">
        <f t="shared" si="112"/>
        <v>11.581280509758779</v>
      </c>
      <c r="E530" s="25">
        <f t="shared" si="105"/>
        <v>1.16066578878393E-4</v>
      </c>
      <c r="F530" s="2">
        <f t="shared" si="113"/>
        <v>81.442533048663748</v>
      </c>
      <c r="G530" s="24">
        <f t="shared" si="114"/>
        <v>0.14262795145297005</v>
      </c>
      <c r="H530" s="2">
        <f t="shared" si="117"/>
        <v>11.986518690403578</v>
      </c>
      <c r="I530" s="24">
        <f t="shared" si="115"/>
        <v>6.3850945910152372</v>
      </c>
      <c r="J530" s="5">
        <f t="shared" si="109"/>
        <v>1.5058433520103936E-4</v>
      </c>
      <c r="K530" s="16">
        <f t="shared" si="106"/>
        <v>-51.963425799261721</v>
      </c>
      <c r="L530" s="58" t="b">
        <f t="shared" si="116"/>
        <v>0</v>
      </c>
      <c r="M530" s="66">
        <f t="shared" si="107"/>
        <v>-1.5515973799540816</v>
      </c>
      <c r="N530" s="65">
        <f t="shared" si="110"/>
        <v>2.4649999999999697</v>
      </c>
    </row>
    <row r="531" spans="1:14">
      <c r="A531" s="24">
        <f t="shared" si="104"/>
        <v>11.581281654207626</v>
      </c>
      <c r="B531" s="25">
        <f t="shared" si="111"/>
        <v>2.4699999999999696</v>
      </c>
      <c r="C531" s="17">
        <f t="shared" si="108"/>
        <v>25.402400916136433</v>
      </c>
      <c r="D531" s="17">
        <f t="shared" si="112"/>
        <v>11.581281090091673</v>
      </c>
      <c r="E531" s="25">
        <f t="shared" si="105"/>
        <v>1.1282319026597139E-4</v>
      </c>
      <c r="F531" s="2">
        <f t="shared" si="113"/>
        <v>81.442537129713401</v>
      </c>
      <c r="G531" s="24">
        <f t="shared" si="114"/>
        <v>0.14262786897695501</v>
      </c>
      <c r="H531" s="2">
        <f t="shared" si="117"/>
        <v>11.986512626471056</v>
      </c>
      <c r="I531" s="24">
        <f t="shared" si="115"/>
        <v>6.3850949109695305</v>
      </c>
      <c r="J531" s="5">
        <f t="shared" si="109"/>
        <v>1.4637637524974874E-4</v>
      </c>
      <c r="K531" s="16">
        <f t="shared" si="106"/>
        <v>-51.963445234996307</v>
      </c>
      <c r="L531" s="58" t="b">
        <f t="shared" si="116"/>
        <v>0</v>
      </c>
      <c r="M531" s="66">
        <f t="shared" si="107"/>
        <v>-1.5515974577039486</v>
      </c>
      <c r="N531" s="65">
        <f t="shared" si="110"/>
        <v>2.4699999999999696</v>
      </c>
    </row>
    <row r="532" spans="1:14">
      <c r="A532" s="24">
        <f t="shared" si="104"/>
        <v>11.581282202559803</v>
      </c>
      <c r="B532" s="25">
        <f t="shared" si="111"/>
        <v>2.4749999999999694</v>
      </c>
      <c r="C532" s="17">
        <f t="shared" si="108"/>
        <v>25.460307322997181</v>
      </c>
      <c r="D532" s="17">
        <f t="shared" si="112"/>
        <v>11.581281654207626</v>
      </c>
      <c r="E532" s="25">
        <f t="shared" si="105"/>
        <v>1.0967043556997282E-4</v>
      </c>
      <c r="F532" s="2">
        <f t="shared" si="113"/>
        <v>81.442541096721385</v>
      </c>
      <c r="G532" s="24">
        <f t="shared" si="114"/>
        <v>0.14262778880566604</v>
      </c>
      <c r="H532" s="2">
        <f t="shared" si="117"/>
        <v>11.986506731990263</v>
      </c>
      <c r="I532" s="24">
        <f t="shared" si="115"/>
        <v>6.3850952219829562</v>
      </c>
      <c r="J532" s="5">
        <f t="shared" si="109"/>
        <v>1.4228600336359341E-4</v>
      </c>
      <c r="K532" s="16">
        <f t="shared" si="106"/>
        <v>-51.963464127614721</v>
      </c>
      <c r="L532" s="58" t="b">
        <f t="shared" si="116"/>
        <v>0</v>
      </c>
      <c r="M532" s="66">
        <f t="shared" si="107"/>
        <v>-1.5515975332811536</v>
      </c>
      <c r="N532" s="65">
        <f t="shared" si="110"/>
        <v>2.4749999999999694</v>
      </c>
    </row>
    <row r="533" spans="1:14">
      <c r="A533" s="24">
        <f t="shared" si="104"/>
        <v>11.581282735588713</v>
      </c>
      <c r="B533" s="25">
        <f t="shared" si="111"/>
        <v>2.4799999999999693</v>
      </c>
      <c r="C533" s="17">
        <f t="shared" si="108"/>
        <v>25.518213732639101</v>
      </c>
      <c r="D533" s="17">
        <f t="shared" si="112"/>
        <v>11.581282202559803</v>
      </c>
      <c r="E533" s="25">
        <f t="shared" si="105"/>
        <v>1.0660578211601215E-4</v>
      </c>
      <c r="F533" s="2">
        <f t="shared" si="113"/>
        <v>81.442544952874442</v>
      </c>
      <c r="G533" s="24">
        <f t="shared" si="114"/>
        <v>0.14262771087470086</v>
      </c>
      <c r="H533" s="2">
        <f t="shared" si="117"/>
        <v>11.986501002226115</v>
      </c>
      <c r="I533" s="24">
        <f t="shared" si="115"/>
        <v>6.3850955243053562</v>
      </c>
      <c r="J533" s="5">
        <f t="shared" si="109"/>
        <v>1.3830993371149899E-4</v>
      </c>
      <c r="K533" s="16">
        <f t="shared" si="106"/>
        <v>-51.963482492293871</v>
      </c>
      <c r="L533" s="58" t="b">
        <f t="shared" si="116"/>
        <v>0</v>
      </c>
      <c r="M533" s="66">
        <f t="shared" si="107"/>
        <v>-1.5515976067464159</v>
      </c>
      <c r="N533" s="65">
        <f t="shared" si="110"/>
        <v>2.4799999999999693</v>
      </c>
    </row>
    <row r="534" spans="1:14">
      <c r="A534" s="24">
        <f t="shared" si="104"/>
        <v>11.581283253722553</v>
      </c>
      <c r="B534" s="25">
        <f t="shared" si="111"/>
        <v>2.4849999999999692</v>
      </c>
      <c r="C534" s="17">
        <f t="shared" si="108"/>
        <v>25.576120144984472</v>
      </c>
      <c r="D534" s="17">
        <f t="shared" si="112"/>
        <v>11.581282735588713</v>
      </c>
      <c r="E534" s="25">
        <f t="shared" si="105"/>
        <v>1.0362676797273793E-4</v>
      </c>
      <c r="F534" s="2">
        <f t="shared" si="113"/>
        <v>81.442548701270354</v>
      </c>
      <c r="G534" s="24">
        <f t="shared" si="114"/>
        <v>0.14262763512145471</v>
      </c>
      <c r="H534" s="2">
        <f t="shared" si="117"/>
        <v>11.986495432575682</v>
      </c>
      <c r="I534" s="24">
        <f t="shared" si="115"/>
        <v>6.3850958181795958</v>
      </c>
      <c r="J534" s="5">
        <f t="shared" si="109"/>
        <v>1.3444497217332711E-4</v>
      </c>
      <c r="K534" s="16">
        <f t="shared" si="106"/>
        <v>-51.963500343786549</v>
      </c>
      <c r="L534" s="58" t="b">
        <f t="shared" si="116"/>
        <v>0</v>
      </c>
      <c r="M534" s="66">
        <f t="shared" si="107"/>
        <v>-1.5515976781587497</v>
      </c>
      <c r="N534" s="65">
        <f t="shared" si="110"/>
        <v>2.4849999999999692</v>
      </c>
    </row>
    <row r="535" spans="1:14">
      <c r="A535" s="24">
        <f t="shared" si="104"/>
        <v>11.581283757377554</v>
      </c>
      <c r="B535" s="25">
        <f t="shared" si="111"/>
        <v>2.4899999999999691</v>
      </c>
      <c r="C535" s="17">
        <f t="shared" si="108"/>
        <v>25.63402655995775</v>
      </c>
      <c r="D535" s="17">
        <f t="shared" si="112"/>
        <v>11.581283253722553</v>
      </c>
      <c r="E535" s="25">
        <f t="shared" si="105"/>
        <v>1.0073100002861891E-4</v>
      </c>
      <c r="F535" s="2">
        <f t="shared" si="113"/>
        <v>81.44255234492033</v>
      </c>
      <c r="G535" s="24">
        <f t="shared" si="114"/>
        <v>0.14262756148507286</v>
      </c>
      <c r="H535" s="2">
        <f t="shared" si="117"/>
        <v>11.986490018564705</v>
      </c>
      <c r="I535" s="24">
        <f t="shared" si="115"/>
        <v>6.3850961038417537</v>
      </c>
      <c r="J535" s="5">
        <f t="shared" si="109"/>
        <v>1.306880139155106E-4</v>
      </c>
      <c r="K535" s="16">
        <f t="shared" si="106"/>
        <v>-51.963517696433421</v>
      </c>
      <c r="L535" s="58" t="b">
        <f t="shared" si="116"/>
        <v>0</v>
      </c>
      <c r="M535" s="66">
        <f t="shared" si="107"/>
        <v>-1.5515977475755207</v>
      </c>
      <c r="N535" s="65">
        <f t="shared" si="110"/>
        <v>2.4899999999999691</v>
      </c>
    </row>
    <row r="536" spans="1:14">
      <c r="A536" s="24">
        <f t="shared" si="104"/>
        <v>11.581284246958313</v>
      </c>
      <c r="B536" s="25">
        <f t="shared" si="111"/>
        <v>2.494999999999969</v>
      </c>
      <c r="C536" s="17">
        <f t="shared" si="108"/>
        <v>25.6919329774855</v>
      </c>
      <c r="D536" s="17">
        <f t="shared" si="112"/>
        <v>11.581283757377554</v>
      </c>
      <c r="E536" s="25">
        <f t="shared" si="105"/>
        <v>9.7916152022887811E-5</v>
      </c>
      <c r="F536" s="2">
        <f t="shared" si="113"/>
        <v>81.442555886751393</v>
      </c>
      <c r="G536" s="24">
        <f t="shared" si="114"/>
        <v>0.14262748990640128</v>
      </c>
      <c r="H536" s="2">
        <f t="shared" si="117"/>
        <v>11.986484755843973</v>
      </c>
      <c r="I536" s="24">
        <f t="shared" si="115"/>
        <v>6.3850963815213087</v>
      </c>
      <c r="J536" s="5">
        <f t="shared" si="109"/>
        <v>1.2703604087605866E-4</v>
      </c>
      <c r="K536" s="16">
        <f t="shared" si="106"/>
        <v>-51.963534564174282</v>
      </c>
      <c r="L536" s="58" t="b">
        <f t="shared" si="116"/>
        <v>0</v>
      </c>
      <c r="M536" s="66">
        <f t="shared" si="107"/>
        <v>-1.5515978150524958</v>
      </c>
      <c r="N536" s="65">
        <f t="shared" si="110"/>
        <v>2.494999999999969</v>
      </c>
    </row>
    <row r="537" spans="1:14">
      <c r="B537" s="25">
        <f t="shared" si="111"/>
        <v>2.4999999999999689</v>
      </c>
      <c r="C537" s="17">
        <f t="shared" si="108"/>
        <v>25.749839397496341</v>
      </c>
      <c r="D537" s="17">
        <f t="shared" si="112"/>
        <v>11.581284246958313</v>
      </c>
      <c r="E537" s="25">
        <f t="shared" si="105"/>
        <v>9.5179962711830805E-5</v>
      </c>
      <c r="F537" s="2">
        <f t="shared" si="113"/>
        <v>81.442559329608784</v>
      </c>
      <c r="G537" s="24">
        <f t="shared" si="114"/>
        <v>0.14262742032793929</v>
      </c>
      <c r="H537" s="2">
        <f t="shared" si="117"/>
        <v>11.986479640185824</v>
      </c>
      <c r="I537" s="24">
        <f t="shared" si="115"/>
        <v>6.3850966514413283</v>
      </c>
      <c r="J537" s="5">
        <f t="shared" si="109"/>
        <v>1.2348611934585665E-4</v>
      </c>
      <c r="K537" s="16">
        <f t="shared" si="106"/>
        <v>-51.963550960559509</v>
      </c>
      <c r="L537" s="58" t="b">
        <f t="shared" si="116"/>
        <v>0</v>
      </c>
      <c r="M537" s="66">
        <f t="shared" si="107"/>
        <v>-1.5515978806438806</v>
      </c>
      <c r="N537" s="65">
        <f t="shared" si="110"/>
        <v>2.4999999999999689</v>
      </c>
    </row>
    <row r="538" spans="1:14">
      <c r="B538" s="25">
        <f t="shared" si="111"/>
        <v>2.5049999999999688</v>
      </c>
      <c r="C538" s="17">
        <f t="shared" ref="C538:C601" si="118">C537+$C$23*(D538+D537)/2</f>
        <v>25.807745819920882</v>
      </c>
      <c r="D538" s="17">
        <f t="shared" ref="D538:D601" si="119">D537+E537*$C$23</f>
        <v>11.581284722858127</v>
      </c>
      <c r="E538" s="25">
        <f t="shared" ref="E538:E601" si="120">COS($C$14*PI()/180)*IF(L538,$K$18,($C$22*$C$16*$C$15*($C$21*(1-D538*$C$16/(2*PI()*$C$13/COS($C$14*PI()/180)*$C$20))-$C$19)/($C$12*$C$13)))</f>
        <v>9.2520234051448986E-5</v>
      </c>
      <c r="F538" s="2">
        <f t="shared" ref="F538:F601" si="121">IF(L538,$C$20*(1-G538/$C$21),I538*$C$16)</f>
        <v>81.442562676258262</v>
      </c>
      <c r="G538" s="24">
        <f t="shared" ref="G538:G601" si="122">IF(L538,(J538/($C$16*$C$15)+$C$19),$C$21*(1-F538/$C$20))</f>
        <v>0.14262735269379193</v>
      </c>
      <c r="H538" s="2">
        <f t="shared" ref="H538:H601" si="123">($I$21-$I$20)*G538/$C$21+$I$20</f>
        <v>11.986474667480662</v>
      </c>
      <c r="I538" s="24">
        <f t="shared" ref="I538:I601" si="124">IF(L538,F538/$C$16,D538/(2*PI()*$C$13))*COS($C$14*PI()/180)</f>
        <v>6.3850969138186473</v>
      </c>
      <c r="J538" s="5">
        <f t="shared" ref="J538:J601" si="125">IF(L538,$I$18*$C$13,$C$16*$C$15*(G538-$C$19))</f>
        <v>1.2003539754146933E-4</v>
      </c>
      <c r="K538" s="16">
        <f t="shared" ref="K538:K601" si="126">$C$16*$C$15*($C$21*(1-D538*$C$16/(2*PI()*$C$13*$C$20))-$C$19)/$C$13</f>
        <v>-51.963566898760789</v>
      </c>
      <c r="L538" s="58" t="b">
        <f t="shared" ref="L538:L601" si="127">IF(L537,K538&gt;$I$18,K538&gt;$I$17)</f>
        <v>0</v>
      </c>
      <c r="M538" s="66">
        <f t="shared" ref="M538:M601" si="128">2*PI()*$C$13*I538-D538</f>
        <v>-1.5515979444023653</v>
      </c>
      <c r="N538" s="65">
        <f t="shared" ref="N538:N601" si="129">B538</f>
        <v>2.5049999999999688</v>
      </c>
    </row>
    <row r="539" spans="1:14">
      <c r="B539" s="25">
        <f t="shared" si="111"/>
        <v>2.5099999999999687</v>
      </c>
      <c r="C539" s="17">
        <f t="shared" si="118"/>
        <v>25.865652244691674</v>
      </c>
      <c r="D539" s="17">
        <f t="shared" si="119"/>
        <v>11.581285185459297</v>
      </c>
      <c r="E539" s="25">
        <f t="shared" si="120"/>
        <v>8.9934829387760561E-5</v>
      </c>
      <c r="F539" s="2">
        <f t="shared" si="121"/>
        <v>81.442565929388266</v>
      </c>
      <c r="G539" s="24">
        <f t="shared" si="122"/>
        <v>0.14262728694962742</v>
      </c>
      <c r="H539" s="2">
        <f t="shared" si="123"/>
        <v>11.986469833733821</v>
      </c>
      <c r="I539" s="24">
        <f t="shared" si="124"/>
        <v>6.3850971688640392</v>
      </c>
      <c r="J539" s="5">
        <f t="shared" si="125"/>
        <v>1.1668110343425833E-4</v>
      </c>
      <c r="K539" s="16">
        <f t="shared" si="126"/>
        <v>-51.963582391581625</v>
      </c>
      <c r="L539" s="58" t="b">
        <f t="shared" si="127"/>
        <v>0</v>
      </c>
      <c r="M539" s="66">
        <f t="shared" si="128"/>
        <v>-1.5515980063791712</v>
      </c>
      <c r="N539" s="65">
        <f t="shared" si="129"/>
        <v>2.5099999999999687</v>
      </c>
    </row>
    <row r="540" spans="1:14">
      <c r="B540" s="25">
        <f t="shared" si="111"/>
        <v>2.5149999999999686</v>
      </c>
      <c r="C540" s="17">
        <f t="shared" si="118"/>
        <v>25.923558671743155</v>
      </c>
      <c r="D540" s="17">
        <f t="shared" si="119"/>
        <v>11.581285635133444</v>
      </c>
      <c r="E540" s="25">
        <f t="shared" si="120"/>
        <v>8.7421671813010064E-5</v>
      </c>
      <c r="F540" s="2">
        <f t="shared" si="121"/>
        <v>81.442569091612114</v>
      </c>
      <c r="G540" s="24">
        <f t="shared" si="122"/>
        <v>0.14262722304263187</v>
      </c>
      <c r="H540" s="2">
        <f t="shared" si="123"/>
        <v>11.986465135062229</v>
      </c>
      <c r="I540" s="24">
        <f t="shared" si="124"/>
        <v>6.3850974167823891</v>
      </c>
      <c r="J540" s="5">
        <f t="shared" si="125"/>
        <v>1.1342054243647343E-4</v>
      </c>
      <c r="K540" s="16">
        <f t="shared" si="126"/>
        <v>-51.963597451467876</v>
      </c>
      <c r="L540" s="58" t="b">
        <f t="shared" si="127"/>
        <v>0</v>
      </c>
      <c r="M540" s="66">
        <f t="shared" si="128"/>
        <v>-1.5515980666240843</v>
      </c>
      <c r="N540" s="65">
        <f t="shared" si="129"/>
        <v>2.5149999999999686</v>
      </c>
    </row>
    <row r="541" spans="1:14">
      <c r="B541" s="25">
        <f t="shared" si="111"/>
        <v>2.5199999999999685</v>
      </c>
      <c r="C541" s="17">
        <f t="shared" si="118"/>
        <v>25.981465101011594</v>
      </c>
      <c r="D541" s="17">
        <f t="shared" si="119"/>
        <v>11.581286072241802</v>
      </c>
      <c r="E541" s="25">
        <f t="shared" si="120"/>
        <v>8.4978742444381567E-5</v>
      </c>
      <c r="F541" s="2">
        <f t="shared" si="121"/>
        <v>81.442572165470139</v>
      </c>
      <c r="G541" s="24">
        <f t="shared" si="122"/>
        <v>0.14262716092146629</v>
      </c>
      <c r="H541" s="2">
        <f t="shared" si="123"/>
        <v>11.986460567691267</v>
      </c>
      <c r="I541" s="24">
        <f t="shared" si="124"/>
        <v>6.3850976577728584</v>
      </c>
      <c r="J541" s="5">
        <f t="shared" si="125"/>
        <v>1.1025109521337685E-4</v>
      </c>
      <c r="K541" s="16">
        <f t="shared" si="126"/>
        <v>-51.963612090517501</v>
      </c>
      <c r="L541" s="58" t="b">
        <f t="shared" si="127"/>
        <v>0</v>
      </c>
      <c r="M541" s="66">
        <f t="shared" si="128"/>
        <v>-1.5515981251854996</v>
      </c>
      <c r="N541" s="65">
        <f t="shared" si="129"/>
        <v>2.5199999999999685</v>
      </c>
    </row>
    <row r="542" spans="1:14">
      <c r="B542" s="25">
        <f t="shared" si="111"/>
        <v>2.5249999999999684</v>
      </c>
      <c r="C542" s="17">
        <f t="shared" si="118"/>
        <v>26.039371532435037</v>
      </c>
      <c r="D542" s="17">
        <f t="shared" si="119"/>
        <v>11.581286497135515</v>
      </c>
      <c r="E542" s="25">
        <f t="shared" si="120"/>
        <v>8.2604078797671849E-5</v>
      </c>
      <c r="F542" s="2">
        <f t="shared" si="121"/>
        <v>81.442575153431633</v>
      </c>
      <c r="G542" s="24">
        <f t="shared" si="122"/>
        <v>0.14262710053622737</v>
      </c>
      <c r="H542" s="2">
        <f t="shared" si="123"/>
        <v>11.986456127951861</v>
      </c>
      <c r="I542" s="24">
        <f t="shared" si="124"/>
        <v>6.38509789202904</v>
      </c>
      <c r="J542" s="5">
        <f t="shared" si="125"/>
        <v>1.0717021567662846E-4</v>
      </c>
      <c r="K542" s="16">
        <f t="shared" si="126"/>
        <v>-51.963626320490512</v>
      </c>
      <c r="L542" s="58" t="b">
        <f t="shared" si="127"/>
        <v>0</v>
      </c>
      <c r="M542" s="66">
        <f t="shared" si="128"/>
        <v>-1.5515981821104621</v>
      </c>
      <c r="N542" s="65">
        <f t="shared" si="129"/>
        <v>2.5249999999999684</v>
      </c>
    </row>
    <row r="543" spans="1:14">
      <c r="B543" s="25">
        <f t="shared" si="111"/>
        <v>2.5299999999999683</v>
      </c>
      <c r="C543" s="17">
        <f t="shared" si="118"/>
        <v>26.097277965953268</v>
      </c>
      <c r="D543" s="17">
        <f t="shared" si="119"/>
        <v>11.58128691015591</v>
      </c>
      <c r="E543" s="25">
        <f t="shared" si="120"/>
        <v>8.0295773237368167E-5</v>
      </c>
      <c r="F543" s="2">
        <f t="shared" si="121"/>
        <v>81.44257805789691</v>
      </c>
      <c r="G543" s="24">
        <f t="shared" si="122"/>
        <v>0.1426270418384063</v>
      </c>
      <c r="H543" s="2">
        <f t="shared" si="123"/>
        <v>11.986451812277467</v>
      </c>
      <c r="I543" s="24">
        <f t="shared" si="124"/>
        <v>6.3850981197391175</v>
      </c>
      <c r="J543" s="5">
        <f t="shared" si="125"/>
        <v>1.041754288870404E-4</v>
      </c>
      <c r="K543" s="16">
        <f t="shared" si="126"/>
        <v>-51.963640152818186</v>
      </c>
      <c r="L543" s="58" t="b">
        <f t="shared" si="127"/>
        <v>0</v>
      </c>
      <c r="M543" s="66">
        <f t="shared" si="128"/>
        <v>-1.5515982374447042</v>
      </c>
      <c r="N543" s="65">
        <f t="shared" si="129"/>
        <v>2.5299999999999683</v>
      </c>
    </row>
    <row r="544" spans="1:14">
      <c r="B544" s="25">
        <f t="shared" si="111"/>
        <v>2.5349999999999682</v>
      </c>
      <c r="C544" s="17">
        <f t="shared" si="118"/>
        <v>26.155184401507743</v>
      </c>
      <c r="D544" s="17">
        <f t="shared" si="119"/>
        <v>11.581287311634776</v>
      </c>
      <c r="E544" s="25">
        <f t="shared" si="120"/>
        <v>7.8051971464928373E-5</v>
      </c>
      <c r="F544" s="2">
        <f t="shared" si="121"/>
        <v>81.442580881199206</v>
      </c>
      <c r="G544" s="24">
        <f t="shared" si="122"/>
        <v>0.1426269847808494</v>
      </c>
      <c r="H544" s="2">
        <f t="shared" si="123"/>
        <v>11.986447617201181</v>
      </c>
      <c r="I544" s="24">
        <f t="shared" si="124"/>
        <v>6.3850983410860174</v>
      </c>
      <c r="J544" s="5">
        <f t="shared" si="125"/>
        <v>1.0126432904513016E-4</v>
      </c>
      <c r="K544" s="16">
        <f t="shared" si="126"/>
        <v>-51.96365359861241</v>
      </c>
      <c r="L544" s="58" t="b">
        <f t="shared" si="127"/>
        <v>0</v>
      </c>
      <c r="M544" s="66">
        <f t="shared" si="128"/>
        <v>-1.551598291232672</v>
      </c>
      <c r="N544" s="65">
        <f t="shared" si="129"/>
        <v>2.5349999999999682</v>
      </c>
    </row>
    <row r="545" spans="2:14">
      <c r="B545" s="25">
        <f t="shared" si="111"/>
        <v>2.5399999999999681</v>
      </c>
      <c r="C545" s="17">
        <f t="shared" si="118"/>
        <v>26.213090839041566</v>
      </c>
      <c r="D545" s="17">
        <f t="shared" si="119"/>
        <v>11.581287701894635</v>
      </c>
      <c r="E545" s="25">
        <f t="shared" si="120"/>
        <v>7.5870870940479936E-5</v>
      </c>
      <c r="F545" s="2">
        <f t="shared" si="121"/>
        <v>81.442583625606559</v>
      </c>
      <c r="G545" s="24">
        <f t="shared" si="122"/>
        <v>0.14262692931772053</v>
      </c>
      <c r="H545" s="2">
        <f t="shared" si="123"/>
        <v>11.986443539352965</v>
      </c>
      <c r="I545" s="24">
        <f t="shared" si="124"/>
        <v>6.385098556247554</v>
      </c>
      <c r="J545" s="5">
        <f t="shared" si="125"/>
        <v>9.8434577572303894E-5</v>
      </c>
      <c r="K545" s="16">
        <f t="shared" si="126"/>
        <v>-51.963666668674591</v>
      </c>
      <c r="L545" s="58" t="b">
        <f t="shared" si="127"/>
        <v>0</v>
      </c>
      <c r="M545" s="66">
        <f t="shared" si="128"/>
        <v>-1.5515983435175791</v>
      </c>
      <c r="N545" s="65">
        <f t="shared" si="129"/>
        <v>2.5399999999999681</v>
      </c>
    </row>
    <row r="546" spans="2:14">
      <c r="B546" s="25">
        <f t="shared" si="111"/>
        <v>2.544999999999968</v>
      </c>
      <c r="C546" s="17">
        <f t="shared" si="118"/>
        <v>26.270997278499426</v>
      </c>
      <c r="D546" s="17">
        <f t="shared" si="119"/>
        <v>11.581288081248989</v>
      </c>
      <c r="E546" s="25">
        <f t="shared" si="120"/>
        <v>7.3750719543556035E-5</v>
      </c>
      <c r="F546" s="2">
        <f t="shared" si="121"/>
        <v>81.442586293323615</v>
      </c>
      <c r="G546" s="24">
        <f t="shared" si="122"/>
        <v>0.14262687540446509</v>
      </c>
      <c r="H546" s="2">
        <f t="shared" si="123"/>
        <v>11.986439575457004</v>
      </c>
      <c r="I546" s="24">
        <f t="shared" si="124"/>
        <v>6.3850987653965712</v>
      </c>
      <c r="J546" s="5">
        <f t="shared" si="125"/>
        <v>9.5683901274173808E-5</v>
      </c>
      <c r="K546" s="16">
        <f t="shared" si="126"/>
        <v>-51.963679373504242</v>
      </c>
      <c r="L546" s="58" t="b">
        <f t="shared" si="127"/>
        <v>0</v>
      </c>
      <c r="M546" s="66">
        <f t="shared" si="128"/>
        <v>-1.5515983943414255</v>
      </c>
      <c r="N546" s="65">
        <f t="shared" si="129"/>
        <v>2.544999999999968</v>
      </c>
    </row>
    <row r="547" spans="2:14">
      <c r="B547" s="25">
        <f t="shared" si="111"/>
        <v>2.5499999999999678</v>
      </c>
      <c r="C547" s="17">
        <f t="shared" si="118"/>
        <v>26.328903719827554</v>
      </c>
      <c r="D547" s="17">
        <f t="shared" si="119"/>
        <v>11.581288450002587</v>
      </c>
      <c r="E547" s="25">
        <f t="shared" si="120"/>
        <v>7.1689814100669592E-5</v>
      </c>
      <c r="F547" s="2">
        <f t="shared" si="121"/>
        <v>81.442588886493439</v>
      </c>
      <c r="G547" s="24">
        <f t="shared" si="122"/>
        <v>0.14262682299777255</v>
      </c>
      <c r="H547" s="2">
        <f t="shared" si="123"/>
        <v>11.986435722328951</v>
      </c>
      <c r="I547" s="24">
        <f t="shared" si="124"/>
        <v>6.3850989687010848</v>
      </c>
      <c r="J547" s="5">
        <f t="shared" si="125"/>
        <v>9.3010090430238078E-5</v>
      </c>
      <c r="K547" s="16">
        <f t="shared" si="126"/>
        <v>-51.963691723307484</v>
      </c>
      <c r="L547" s="58" t="b">
        <f t="shared" si="127"/>
        <v>0</v>
      </c>
      <c r="M547" s="66">
        <f t="shared" si="128"/>
        <v>-1.551598443745041</v>
      </c>
      <c r="N547" s="65">
        <f t="shared" si="129"/>
        <v>2.5499999999999678</v>
      </c>
    </row>
    <row r="548" spans="2:14">
      <c r="B548" s="25">
        <f t="shared" si="111"/>
        <v>2.5549999999999677</v>
      </c>
      <c r="C548" s="17">
        <f t="shared" si="118"/>
        <v>26.386810162973688</v>
      </c>
      <c r="D548" s="17">
        <f t="shared" si="119"/>
        <v>11.581288808451658</v>
      </c>
      <c r="E548" s="25">
        <f t="shared" si="120"/>
        <v>6.9686499028585541E-5</v>
      </c>
      <c r="F548" s="2">
        <f t="shared" si="121"/>
        <v>81.442591407199188</v>
      </c>
      <c r="G548" s="24">
        <f t="shared" si="122"/>
        <v>0.14262677205554372</v>
      </c>
      <c r="H548" s="2">
        <f t="shared" si="123"/>
        <v>11.986431976873526</v>
      </c>
      <c r="I548" s="24">
        <f t="shared" si="124"/>
        <v>6.3850991663244159</v>
      </c>
      <c r="J548" s="5">
        <f t="shared" si="125"/>
        <v>9.0410997122881954E-5</v>
      </c>
      <c r="K548" s="16">
        <f t="shared" si="126"/>
        <v>-51.963703728005278</v>
      </c>
      <c r="L548" s="58" t="b">
        <f t="shared" si="127"/>
        <v>0</v>
      </c>
      <c r="M548" s="66">
        <f t="shared" si="128"/>
        <v>-1.5515984917681092</v>
      </c>
      <c r="N548" s="65">
        <f t="shared" si="129"/>
        <v>2.5549999999999677</v>
      </c>
    </row>
    <row r="549" spans="2:14">
      <c r="B549" s="25">
        <f t="shared" si="111"/>
        <v>2.5599999999999676</v>
      </c>
      <c r="C549" s="17">
        <f t="shared" si="118"/>
        <v>26.444716607887027</v>
      </c>
      <c r="D549" s="17">
        <f t="shared" si="119"/>
        <v>11.581289156884154</v>
      </c>
      <c r="E549" s="25">
        <f t="shared" si="120"/>
        <v>6.7739165002697537E-5</v>
      </c>
      <c r="F549" s="2">
        <f t="shared" si="121"/>
        <v>81.442593857465795</v>
      </c>
      <c r="G549" s="24">
        <f t="shared" si="122"/>
        <v>0.14262672253685535</v>
      </c>
      <c r="H549" s="2">
        <f t="shared" si="123"/>
        <v>11.9864283360819</v>
      </c>
      <c r="I549" s="24">
        <f t="shared" si="124"/>
        <v>6.3850993584253182</v>
      </c>
      <c r="J549" s="5">
        <f t="shared" si="125"/>
        <v>8.788453343043314E-5</v>
      </c>
      <c r="K549" s="16">
        <f t="shared" si="126"/>
        <v>-51.963715397241295</v>
      </c>
      <c r="L549" s="58" t="b">
        <f t="shared" si="127"/>
        <v>0</v>
      </c>
      <c r="M549" s="66">
        <f t="shared" si="128"/>
        <v>-1.5515985384492126</v>
      </c>
      <c r="N549" s="65">
        <f t="shared" si="129"/>
        <v>2.5599999999999676</v>
      </c>
    </row>
    <row r="550" spans="2:14">
      <c r="B550" s="25">
        <f t="shared" si="111"/>
        <v>2.5649999999999675</v>
      </c>
      <c r="C550" s="17">
        <f t="shared" si="118"/>
        <v>26.502623054518189</v>
      </c>
      <c r="D550" s="17">
        <f t="shared" si="119"/>
        <v>11.581289495579979</v>
      </c>
      <c r="E550" s="25">
        <f t="shared" si="120"/>
        <v>6.5846247699626292E-5</v>
      </c>
      <c r="F550" s="2">
        <f t="shared" si="121"/>
        <v>81.442596239261661</v>
      </c>
      <c r="G550" s="24">
        <f t="shared" si="122"/>
        <v>0.14262667440192711</v>
      </c>
      <c r="H550" s="2">
        <f t="shared" si="123"/>
        <v>11.986424797029285</v>
      </c>
      <c r="I550" s="24">
        <f t="shared" si="124"/>
        <v>6.3850995451581136</v>
      </c>
      <c r="J550" s="5">
        <f t="shared" si="125"/>
        <v>8.5428669744834064E-5</v>
      </c>
      <c r="K550" s="16">
        <f t="shared" si="126"/>
        <v>-51.963726740389738</v>
      </c>
      <c r="L550" s="58" t="b">
        <f t="shared" si="127"/>
        <v>0</v>
      </c>
      <c r="M550" s="66">
        <f t="shared" si="128"/>
        <v>-1.5515985838258484</v>
      </c>
      <c r="N550" s="65">
        <f t="shared" si="129"/>
        <v>2.5649999999999675</v>
      </c>
    </row>
    <row r="551" spans="2:14">
      <c r="B551" s="25">
        <f t="shared" ref="B551:B614" si="130">B550+$C$23</f>
        <v>2.5699999999999674</v>
      </c>
      <c r="C551" s="17">
        <f t="shared" si="118"/>
        <v>26.560529502819168</v>
      </c>
      <c r="D551" s="17">
        <f t="shared" si="119"/>
        <v>11.581289824811217</v>
      </c>
      <c r="E551" s="25">
        <f t="shared" si="120"/>
        <v>6.4006226467779246E-5</v>
      </c>
      <c r="F551" s="2">
        <f t="shared" si="121"/>
        <v>81.442598554500108</v>
      </c>
      <c r="G551" s="24">
        <f t="shared" si="122"/>
        <v>0.14262662761209166</v>
      </c>
      <c r="H551" s="2">
        <f t="shared" si="123"/>
        <v>11.986421356872716</v>
      </c>
      <c r="I551" s="24">
        <f t="shared" si="124"/>
        <v>6.3850997266728085</v>
      </c>
      <c r="J551" s="5">
        <f t="shared" si="125"/>
        <v>8.3041433242252979E-5</v>
      </c>
      <c r="K551" s="16">
        <f t="shared" si="126"/>
        <v>-51.963737766562751</v>
      </c>
      <c r="L551" s="58" t="b">
        <f t="shared" si="127"/>
        <v>0</v>
      </c>
      <c r="M551" s="66">
        <f t="shared" si="128"/>
        <v>-1.5515986279344709</v>
      </c>
      <c r="N551" s="65">
        <f t="shared" si="129"/>
        <v>2.5699999999999674</v>
      </c>
    </row>
    <row r="552" spans="2:14">
      <c r="B552" s="25">
        <f t="shared" si="130"/>
        <v>2.5749999999999673</v>
      </c>
      <c r="C552" s="17">
        <f t="shared" si="118"/>
        <v>26.618435952743301</v>
      </c>
      <c r="D552" s="17">
        <f t="shared" si="119"/>
        <v>11.581290144842349</v>
      </c>
      <c r="E552" s="25">
        <f t="shared" si="120"/>
        <v>6.2217623162725988E-5</v>
      </c>
      <c r="F552" s="2">
        <f t="shared" si="121"/>
        <v>81.442600805041053</v>
      </c>
      <c r="G552" s="24">
        <f t="shared" si="122"/>
        <v>0.14262658212976123</v>
      </c>
      <c r="H552" s="2">
        <f t="shared" si="123"/>
        <v>11.986418012848608</v>
      </c>
      <c r="I552" s="24">
        <f t="shared" si="124"/>
        <v>6.3850999031152185</v>
      </c>
      <c r="J552" s="5">
        <f t="shared" si="125"/>
        <v>8.0720906179514767E-5</v>
      </c>
      <c r="K552" s="16">
        <f t="shared" si="126"/>
        <v>-51.963748484618264</v>
      </c>
      <c r="L552" s="58" t="b">
        <f t="shared" si="127"/>
        <v>0</v>
      </c>
      <c r="M552" s="66">
        <f t="shared" si="128"/>
        <v>-1.5515986708105132</v>
      </c>
      <c r="N552" s="65">
        <f t="shared" si="129"/>
        <v>2.5749999999999673</v>
      </c>
    </row>
    <row r="553" spans="2:14">
      <c r="B553" s="25">
        <f t="shared" si="130"/>
        <v>2.5799999999999672</v>
      </c>
      <c r="C553" s="17">
        <f t="shared" si="118"/>
        <v>26.676342404245233</v>
      </c>
      <c r="D553" s="17">
        <f t="shared" si="119"/>
        <v>11.581290455930464</v>
      </c>
      <c r="E553" s="25">
        <f t="shared" si="120"/>
        <v>6.0479000968384086E-5</v>
      </c>
      <c r="F553" s="2">
        <f t="shared" si="121"/>
        <v>81.442602992692429</v>
      </c>
      <c r="G553" s="24">
        <f t="shared" si="122"/>
        <v>0.14262653791839813</v>
      </c>
      <c r="H553" s="2">
        <f t="shared" si="123"/>
        <v>11.986414762270577</v>
      </c>
      <c r="I553" s="24">
        <f t="shared" si="124"/>
        <v>6.3851000746270863</v>
      </c>
      <c r="J553" s="5">
        <f t="shared" si="125"/>
        <v>7.8465224388785685E-5</v>
      </c>
      <c r="K553" s="16">
        <f t="shared" si="126"/>
        <v>-51.963758903166109</v>
      </c>
      <c r="L553" s="58" t="b">
        <f t="shared" si="127"/>
        <v>0</v>
      </c>
      <c r="M553" s="66">
        <f t="shared" si="128"/>
        <v>-1.551598712488417</v>
      </c>
      <c r="N553" s="65">
        <f t="shared" si="129"/>
        <v>2.5799999999999672</v>
      </c>
    </row>
    <row r="554" spans="2:14">
      <c r="B554" s="25">
        <f t="shared" si="130"/>
        <v>2.5849999999999671</v>
      </c>
      <c r="C554" s="17">
        <f t="shared" si="118"/>
        <v>26.734248857280871</v>
      </c>
      <c r="D554" s="17">
        <f t="shared" si="119"/>
        <v>11.581290758325469</v>
      </c>
      <c r="E554" s="25">
        <f t="shared" si="120"/>
        <v>5.8788963185460298E-5</v>
      </c>
      <c r="F554" s="2">
        <f t="shared" si="121"/>
        <v>81.442605119211606</v>
      </c>
      <c r="G554" s="24">
        <f t="shared" si="122"/>
        <v>0.14262649494248672</v>
      </c>
      <c r="H554" s="2">
        <f t="shared" si="123"/>
        <v>11.986411602527388</v>
      </c>
      <c r="I554" s="24">
        <f t="shared" si="124"/>
        <v>6.3851002413461897</v>
      </c>
      <c r="J554" s="5">
        <f t="shared" si="125"/>
        <v>7.6272575847311693E-5</v>
      </c>
      <c r="K554" s="16">
        <f t="shared" si="126"/>
        <v>-51.963769030575961</v>
      </c>
      <c r="L554" s="58" t="b">
        <f t="shared" si="127"/>
        <v>0</v>
      </c>
      <c r="M554" s="66">
        <f t="shared" si="128"/>
        <v>-1.5515987530016666</v>
      </c>
      <c r="N554" s="65">
        <f t="shared" si="129"/>
        <v>2.5849999999999671</v>
      </c>
    </row>
    <row r="555" spans="2:14">
      <c r="B555" s="25">
        <f t="shared" si="130"/>
        <v>2.589999999999967</v>
      </c>
      <c r="C555" s="17">
        <f t="shared" si="118"/>
        <v>26.79215531180736</v>
      </c>
      <c r="D555" s="17">
        <f t="shared" si="119"/>
        <v>11.581291052270284</v>
      </c>
      <c r="E555" s="25">
        <f t="shared" si="120"/>
        <v>5.7146152185798704E-5</v>
      </c>
      <c r="F555" s="2">
        <f t="shared" si="121"/>
        <v>81.442607186306901</v>
      </c>
      <c r="G555" s="24">
        <f t="shared" si="122"/>
        <v>0.14262645316750291</v>
      </c>
      <c r="H555" s="2">
        <f t="shared" si="123"/>
        <v>11.986408531080704</v>
      </c>
      <c r="I555" s="24">
        <f t="shared" si="124"/>
        <v>6.3851004034064607</v>
      </c>
      <c r="J555" s="5">
        <f t="shared" si="125"/>
        <v>7.4141199122539685E-5</v>
      </c>
      <c r="K555" s="16">
        <f t="shared" si="126"/>
        <v>-51.963778874983284</v>
      </c>
      <c r="L555" s="58" t="b">
        <f t="shared" si="127"/>
        <v>0</v>
      </c>
      <c r="M555" s="66">
        <f t="shared" si="128"/>
        <v>-1.5515987923828032</v>
      </c>
      <c r="N555" s="65">
        <f t="shared" si="129"/>
        <v>2.589999999999967</v>
      </c>
    </row>
    <row r="556" spans="2:14">
      <c r="B556" s="25">
        <f t="shared" si="130"/>
        <v>2.5949999999999669</v>
      </c>
      <c r="C556" s="17">
        <f t="shared" si="118"/>
        <v>26.850061767783039</v>
      </c>
      <c r="D556" s="17">
        <f t="shared" si="119"/>
        <v>11.581291338001046</v>
      </c>
      <c r="E556" s="25">
        <f t="shared" si="120"/>
        <v>5.5549248230292264E-5</v>
      </c>
      <c r="F556" s="2">
        <f t="shared" si="121"/>
        <v>81.442609195638852</v>
      </c>
      <c r="G556" s="24">
        <f t="shared" si="122"/>
        <v>0.14262641255988798</v>
      </c>
      <c r="H556" s="2">
        <f t="shared" si="123"/>
        <v>11.986405545463167</v>
      </c>
      <c r="I556" s="24">
        <f t="shared" si="124"/>
        <v>6.3851005609380858</v>
      </c>
      <c r="J556" s="5">
        <f t="shared" si="125"/>
        <v>7.2069382033902252E-5</v>
      </c>
      <c r="K556" s="16">
        <f t="shared" si="126"/>
        <v>-51.96378844429649</v>
      </c>
      <c r="L556" s="58" t="b">
        <f t="shared" si="127"/>
        <v>0</v>
      </c>
      <c r="M556" s="66">
        <f t="shared" si="128"/>
        <v>-1.5515988306634672</v>
      </c>
      <c r="N556" s="65">
        <f t="shared" si="129"/>
        <v>2.5949999999999669</v>
      </c>
    </row>
    <row r="557" spans="2:14">
      <c r="B557" s="25">
        <f t="shared" si="130"/>
        <v>2.5999999999999668</v>
      </c>
      <c r="C557" s="17">
        <f t="shared" si="118"/>
        <v>26.907968225167409</v>
      </c>
      <c r="D557" s="17">
        <f t="shared" si="119"/>
        <v>11.581291615747288</v>
      </c>
      <c r="E557" s="25">
        <f t="shared" si="120"/>
        <v>5.3996968478897287E-5</v>
      </c>
      <c r="F557" s="2">
        <f t="shared" si="121"/>
        <v>81.442611148821612</v>
      </c>
      <c r="G557" s="24">
        <f t="shared" si="122"/>
        <v>0.14262637308702092</v>
      </c>
      <c r="H557" s="2">
        <f t="shared" si="123"/>
        <v>11.986402643276367</v>
      </c>
      <c r="I557" s="24">
        <f t="shared" si="124"/>
        <v>6.3851007140676144</v>
      </c>
      <c r="J557" s="5">
        <f t="shared" si="125"/>
        <v>7.0055460245213529E-5</v>
      </c>
      <c r="K557" s="16">
        <f t="shared" si="126"/>
        <v>-51.963797746202872</v>
      </c>
      <c r="L557" s="58" t="b">
        <f t="shared" si="127"/>
        <v>0</v>
      </c>
      <c r="M557" s="66">
        <f t="shared" si="128"/>
        <v>-1.551598867874409</v>
      </c>
      <c r="N557" s="65">
        <f t="shared" si="129"/>
        <v>2.5999999999999668</v>
      </c>
    </row>
    <row r="558" spans="2:14">
      <c r="B558" s="25">
        <f t="shared" si="130"/>
        <v>2.6049999999999667</v>
      </c>
      <c r="C558" s="17">
        <f t="shared" si="118"/>
        <v>26.965874683921108</v>
      </c>
      <c r="D558" s="17">
        <f t="shared" si="119"/>
        <v>11.58129188573213</v>
      </c>
      <c r="E558" s="25">
        <f t="shared" si="120"/>
        <v>5.2488065976634952E-5</v>
      </c>
      <c r="F558" s="2">
        <f t="shared" si="121"/>
        <v>81.442613047424217</v>
      </c>
      <c r="G558" s="24">
        <f t="shared" si="122"/>
        <v>0.14262633471719183</v>
      </c>
      <c r="H558" s="2">
        <f t="shared" si="123"/>
        <v>11.986399822188874</v>
      </c>
      <c r="I558" s="24">
        <f t="shared" si="124"/>
        <v>6.3851008629180583</v>
      </c>
      <c r="J558" s="5">
        <f t="shared" si="125"/>
        <v>6.8097815903796303E-5</v>
      </c>
      <c r="K558" s="16">
        <f t="shared" si="126"/>
        <v>-51.963806788174715</v>
      </c>
      <c r="L558" s="58" t="b">
        <f t="shared" si="127"/>
        <v>0</v>
      </c>
      <c r="M558" s="66">
        <f t="shared" si="128"/>
        <v>-1.5515989040455196</v>
      </c>
      <c r="N558" s="65">
        <f t="shared" si="129"/>
        <v>2.6049999999999667</v>
      </c>
    </row>
    <row r="559" spans="2:14">
      <c r="B559" s="25">
        <f t="shared" si="130"/>
        <v>2.6099999999999666</v>
      </c>
      <c r="C559" s="17">
        <f t="shared" si="118"/>
        <v>27.02378114400587</v>
      </c>
      <c r="D559" s="17">
        <f t="shared" si="119"/>
        <v>11.581292148172459</v>
      </c>
      <c r="E559" s="25">
        <f t="shared" si="120"/>
        <v>5.1021328535901038E-5</v>
      </c>
      <c r="F559" s="2">
        <f t="shared" si="121"/>
        <v>81.442614892971875</v>
      </c>
      <c r="G559" s="24">
        <f t="shared" si="122"/>
        <v>0.14262629741957739</v>
      </c>
      <c r="H559" s="2">
        <f t="shared" si="123"/>
        <v>11.98639707993445</v>
      </c>
      <c r="I559" s="24">
        <f t="shared" si="124"/>
        <v>6.3851010076089949</v>
      </c>
      <c r="J559" s="5">
        <f t="shared" si="125"/>
        <v>6.6194876391481071E-5</v>
      </c>
      <c r="K559" s="16">
        <f t="shared" si="126"/>
        <v>-51.96381557747597</v>
      </c>
      <c r="L559" s="58" t="b">
        <f t="shared" si="127"/>
        <v>0</v>
      </c>
      <c r="M559" s="66">
        <f t="shared" si="128"/>
        <v>-1.5515989392058565</v>
      </c>
      <c r="N559" s="65">
        <f t="shared" si="129"/>
        <v>2.6099999999999666</v>
      </c>
    </row>
    <row r="560" spans="2:14">
      <c r="B560" s="25">
        <f t="shared" si="130"/>
        <v>2.6149999999999665</v>
      </c>
      <c r="C560" s="17">
        <f t="shared" si="118"/>
        <v>27.081687605384499</v>
      </c>
      <c r="D560" s="17">
        <f t="shared" si="119"/>
        <v>11.581292403279102</v>
      </c>
      <c r="E560" s="25">
        <f t="shared" si="120"/>
        <v>4.9595577935308858E-5</v>
      </c>
      <c r="F560" s="2">
        <f t="shared" si="121"/>
        <v>81.442616686947204</v>
      </c>
      <c r="G560" s="24">
        <f t="shared" si="122"/>
        <v>0.14262626116421431</v>
      </c>
      <c r="H560" s="2">
        <f t="shared" si="123"/>
        <v>11.986394414310086</v>
      </c>
      <c r="I560" s="24">
        <f t="shared" si="124"/>
        <v>6.38510114825666</v>
      </c>
      <c r="J560" s="5">
        <f t="shared" si="125"/>
        <v>6.4345112969397679E-5</v>
      </c>
      <c r="K560" s="16">
        <f t="shared" si="126"/>
        <v>-51.963824121167079</v>
      </c>
      <c r="L560" s="58" t="b">
        <f t="shared" si="127"/>
        <v>0</v>
      </c>
      <c r="M560" s="66">
        <f t="shared" si="128"/>
        <v>-1.5515989733836637</v>
      </c>
      <c r="N560" s="65">
        <f t="shared" si="129"/>
        <v>2.6149999999999665</v>
      </c>
    </row>
    <row r="561" spans="2:14">
      <c r="B561" s="25">
        <f t="shared" si="130"/>
        <v>2.6199999999999664</v>
      </c>
      <c r="C561" s="17">
        <f t="shared" si="118"/>
        <v>27.139594068020838</v>
      </c>
      <c r="D561" s="17">
        <f t="shared" si="119"/>
        <v>11.581292651256991</v>
      </c>
      <c r="E561" s="25">
        <f t="shared" si="120"/>
        <v>4.8209668789992542E-5</v>
      </c>
      <c r="F561" s="2">
        <f t="shared" si="121"/>
        <v>81.442618430791271</v>
      </c>
      <c r="G561" s="24">
        <f t="shared" si="122"/>
        <v>0.14262622592197957</v>
      </c>
      <c r="H561" s="2">
        <f t="shared" si="123"/>
        <v>11.98639182317455</v>
      </c>
      <c r="I561" s="24">
        <f t="shared" si="124"/>
        <v>6.3851012849740352</v>
      </c>
      <c r="J561" s="5">
        <f t="shared" si="125"/>
        <v>6.2547039768295329E-5</v>
      </c>
      <c r="K561" s="16">
        <f t="shared" si="126"/>
        <v>-51.963832426111516</v>
      </c>
      <c r="L561" s="58" t="b">
        <f t="shared" si="127"/>
        <v>0</v>
      </c>
      <c r="M561" s="66">
        <f t="shared" si="128"/>
        <v>-1.551599006606402</v>
      </c>
      <c r="N561" s="65">
        <f t="shared" si="129"/>
        <v>2.6199999999999664</v>
      </c>
    </row>
    <row r="562" spans="2:14">
      <c r="B562" s="25">
        <f t="shared" si="130"/>
        <v>2.6249999999999662</v>
      </c>
      <c r="C562" s="17">
        <f t="shared" si="118"/>
        <v>27.197500531879744</v>
      </c>
      <c r="D562" s="17">
        <f t="shared" si="119"/>
        <v>11.581292892305335</v>
      </c>
      <c r="E562" s="25">
        <f t="shared" si="120"/>
        <v>4.6862487785377797E-5</v>
      </c>
      <c r="F562" s="2">
        <f t="shared" si="121"/>
        <v>81.442620125904995</v>
      </c>
      <c r="G562" s="24">
        <f t="shared" si="122"/>
        <v>0.14262619166456117</v>
      </c>
      <c r="H562" s="2">
        <f t="shared" si="123"/>
        <v>11.986389304446247</v>
      </c>
      <c r="I562" s="24">
        <f t="shared" si="124"/>
        <v>6.3851014178709518</v>
      </c>
      <c r="J562" s="5">
        <f t="shared" si="125"/>
        <v>6.079921229880466E-5</v>
      </c>
      <c r="K562" s="16">
        <f t="shared" si="126"/>
        <v>-51.963840498980765</v>
      </c>
      <c r="L562" s="58" t="b">
        <f t="shared" si="127"/>
        <v>0</v>
      </c>
      <c r="M562" s="66">
        <f t="shared" si="128"/>
        <v>-1.5515990389007577</v>
      </c>
      <c r="N562" s="65">
        <f t="shared" si="129"/>
        <v>2.6249999999999662</v>
      </c>
    </row>
    <row r="563" spans="2:14">
      <c r="B563" s="25">
        <f t="shared" si="130"/>
        <v>2.6299999999999661</v>
      </c>
      <c r="C563" s="17">
        <f t="shared" si="118"/>
        <v>27.25540699692705</v>
      </c>
      <c r="D563" s="17">
        <f t="shared" si="119"/>
        <v>11.581293126617775</v>
      </c>
      <c r="E563" s="25">
        <f t="shared" si="120"/>
        <v>4.5552952677373011E-5</v>
      </c>
      <c r="F563" s="2">
        <f t="shared" si="121"/>
        <v>81.442621773650131</v>
      </c>
      <c r="G563" s="24">
        <f t="shared" si="122"/>
        <v>0.14262615836443876</v>
      </c>
      <c r="H563" s="2">
        <f t="shared" si="123"/>
        <v>11.986386856101777</v>
      </c>
      <c r="I563" s="24">
        <f t="shared" si="124"/>
        <v>6.3851015470541705</v>
      </c>
      <c r="J563" s="5">
        <f t="shared" si="125"/>
        <v>5.910022646158319E-5</v>
      </c>
      <c r="K563" s="16">
        <f t="shared" si="126"/>
        <v>-51.963848346260292</v>
      </c>
      <c r="L563" s="58" t="b">
        <f t="shared" si="127"/>
        <v>0</v>
      </c>
      <c r="M563" s="66">
        <f t="shared" si="128"/>
        <v>-1.5515990702926725</v>
      </c>
      <c r="N563" s="65">
        <f t="shared" si="129"/>
        <v>2.6299999999999661</v>
      </c>
    </row>
    <row r="564" spans="2:14">
      <c r="B564" s="25">
        <f t="shared" si="130"/>
        <v>2.634999999999966</v>
      </c>
      <c r="C564" s="17">
        <f t="shared" si="118"/>
        <v>27.31331346312955</v>
      </c>
      <c r="D564" s="17">
        <f t="shared" si="119"/>
        <v>11.581293354382538</v>
      </c>
      <c r="E564" s="25">
        <f t="shared" si="120"/>
        <v>4.4280011496669722E-5</v>
      </c>
      <c r="F564" s="2">
        <f t="shared" si="121"/>
        <v>81.442623375350337</v>
      </c>
      <c r="G564" s="24">
        <f t="shared" si="122"/>
        <v>0.14262612599486185</v>
      </c>
      <c r="H564" s="2">
        <f t="shared" si="123"/>
        <v>11.986384476174353</v>
      </c>
      <c r="I564" s="24">
        <f t="shared" si="124"/>
        <v>6.3851016726274663</v>
      </c>
      <c r="J564" s="5">
        <f t="shared" si="125"/>
        <v>5.7448717435676253E-5</v>
      </c>
      <c r="K564" s="16">
        <f t="shared" si="126"/>
        <v>-51.963855974253626</v>
      </c>
      <c r="L564" s="58" t="b">
        <f t="shared" si="127"/>
        <v>0</v>
      </c>
      <c r="M564" s="66">
        <f t="shared" si="128"/>
        <v>-1.5515991008073637</v>
      </c>
      <c r="N564" s="65">
        <f t="shared" si="129"/>
        <v>2.634999999999966</v>
      </c>
    </row>
    <row r="565" spans="2:14">
      <c r="B565" s="25">
        <f t="shared" si="130"/>
        <v>2.6399999999999659</v>
      </c>
      <c r="C565" s="17">
        <f t="shared" si="118"/>
        <v>27.371219930454963</v>
      </c>
      <c r="D565" s="17">
        <f t="shared" si="119"/>
        <v>11.581293575782595</v>
      </c>
      <c r="E565" s="25">
        <f t="shared" si="120"/>
        <v>4.3042641643893656E-5</v>
      </c>
      <c r="F565" s="2">
        <f t="shared" si="121"/>
        <v>81.44262493229229</v>
      </c>
      <c r="G565" s="24">
        <f t="shared" si="122"/>
        <v>0.14262609452982739</v>
      </c>
      <c r="H565" s="2">
        <f t="shared" si="123"/>
        <v>11.986382162752131</v>
      </c>
      <c r="I565" s="24">
        <f t="shared" si="124"/>
        <v>6.3851017946917157</v>
      </c>
      <c r="J565" s="5">
        <f t="shared" si="125"/>
        <v>5.5843358534307549E-5</v>
      </c>
      <c r="K565" s="16">
        <f t="shared" si="126"/>
        <v>-51.963863389088893</v>
      </c>
      <c r="L565" s="58" t="b">
        <f t="shared" si="127"/>
        <v>0</v>
      </c>
      <c r="M565" s="66">
        <f t="shared" si="128"/>
        <v>-1.5515991304693468</v>
      </c>
      <c r="N565" s="65">
        <f t="shared" si="129"/>
        <v>2.6399999999999659</v>
      </c>
    </row>
    <row r="566" spans="2:14">
      <c r="B566" s="25">
        <f t="shared" si="130"/>
        <v>2.6449999999999658</v>
      </c>
      <c r="C566" s="17">
        <f t="shared" si="118"/>
        <v>27.429126398871908</v>
      </c>
      <c r="D566" s="17">
        <f t="shared" si="119"/>
        <v>11.581293790995804</v>
      </c>
      <c r="E566" s="25">
        <f t="shared" si="120"/>
        <v>4.1839849113552186E-5</v>
      </c>
      <c r="F566" s="2">
        <f t="shared" si="121"/>
        <v>81.442626445726745</v>
      </c>
      <c r="G566" s="24">
        <f t="shared" si="122"/>
        <v>0.14262606394405805</v>
      </c>
      <c r="H566" s="2">
        <f t="shared" si="123"/>
        <v>11.98637991397664</v>
      </c>
      <c r="I566" s="24">
        <f t="shared" si="124"/>
        <v>6.3851019133449762</v>
      </c>
      <c r="J566" s="5">
        <f t="shared" si="125"/>
        <v>5.4282860098904397E-5</v>
      </c>
      <c r="K566" s="16">
        <f t="shared" si="126"/>
        <v>-51.96387059672233</v>
      </c>
      <c r="L566" s="58" t="b">
        <f t="shared" si="127"/>
        <v>0</v>
      </c>
      <c r="M566" s="66">
        <f t="shared" si="128"/>
        <v>-1.5515991593024498</v>
      </c>
      <c r="N566" s="65">
        <f t="shared" si="129"/>
        <v>2.6449999999999658</v>
      </c>
    </row>
    <row r="567" spans="2:14">
      <c r="B567" s="25">
        <f t="shared" si="130"/>
        <v>2.6499999999999657</v>
      </c>
      <c r="C567" s="17">
        <f t="shared" si="118"/>
        <v>27.487032868349885</v>
      </c>
      <c r="D567" s="17">
        <f t="shared" si="119"/>
        <v>11.581294000195051</v>
      </c>
      <c r="E567" s="25">
        <f t="shared" si="120"/>
        <v>4.0670667668864439E-5</v>
      </c>
      <c r="F567" s="2">
        <f t="shared" si="121"/>
        <v>81.442627916869455</v>
      </c>
      <c r="G567" s="24">
        <f t="shared" si="122"/>
        <v>0.14262603421298423</v>
      </c>
      <c r="H567" s="2">
        <f t="shared" si="123"/>
        <v>11.986377728041427</v>
      </c>
      <c r="I567" s="24">
        <f t="shared" si="124"/>
        <v>6.3851020286825655</v>
      </c>
      <c r="J567" s="5">
        <f t="shared" si="125"/>
        <v>5.2765968577216133E-5</v>
      </c>
      <c r="K567" s="16">
        <f t="shared" si="126"/>
        <v>-51.96387760294418</v>
      </c>
      <c r="L567" s="58" t="b">
        <f t="shared" si="127"/>
        <v>0</v>
      </c>
      <c r="M567" s="66">
        <f t="shared" si="128"/>
        <v>-1.5515991873298347</v>
      </c>
      <c r="N567" s="65">
        <f t="shared" si="129"/>
        <v>2.6499999999999657</v>
      </c>
    </row>
    <row r="568" spans="2:14">
      <c r="B568" s="25">
        <f t="shared" si="130"/>
        <v>2.6549999999999656</v>
      </c>
      <c r="C568" s="17">
        <f t="shared" si="118"/>
        <v>27.544939338859244</v>
      </c>
      <c r="D568" s="17">
        <f t="shared" si="119"/>
        <v>11.581294203548389</v>
      </c>
      <c r="E568" s="25">
        <f t="shared" si="120"/>
        <v>3.9534158082081128E-5</v>
      </c>
      <c r="F568" s="2">
        <f t="shared" si="121"/>
        <v>81.442629346902251</v>
      </c>
      <c r="G568" s="24">
        <f t="shared" si="122"/>
        <v>0.14262600531272174</v>
      </c>
      <c r="H568" s="2">
        <f t="shared" si="123"/>
        <v>11.986375603190446</v>
      </c>
      <c r="I568" s="24">
        <f t="shared" si="124"/>
        <v>6.3851021407971364</v>
      </c>
      <c r="J568" s="5">
        <f t="shared" si="125"/>
        <v>5.129146538901737E-5</v>
      </c>
      <c r="K568" s="16">
        <f t="shared" si="126"/>
        <v>-51.96388441338275</v>
      </c>
      <c r="L568" s="58" t="b">
        <f t="shared" si="127"/>
        <v>0</v>
      </c>
      <c r="M568" s="66">
        <f t="shared" si="128"/>
        <v>-1.5515992145740167</v>
      </c>
      <c r="N568" s="65">
        <f t="shared" si="129"/>
        <v>2.6549999999999656</v>
      </c>
    </row>
    <row r="569" spans="2:14">
      <c r="B569" s="25">
        <f t="shared" si="130"/>
        <v>2.6599999999999655</v>
      </c>
      <c r="C569" s="17">
        <f t="shared" si="118"/>
        <v>27.602845810371164</v>
      </c>
      <c r="D569" s="17">
        <f t="shared" si="119"/>
        <v>11.581294401219179</v>
      </c>
      <c r="E569" s="25">
        <f t="shared" si="120"/>
        <v>3.8429407349700006E-5</v>
      </c>
      <c r="F569" s="2">
        <f t="shared" si="121"/>
        <v>81.442630736973925</v>
      </c>
      <c r="G569" s="24">
        <f t="shared" si="122"/>
        <v>0.14262597722005385</v>
      </c>
      <c r="H569" s="2">
        <f t="shared" si="123"/>
        <v>11.986373537716714</v>
      </c>
      <c r="I569" s="24">
        <f t="shared" si="124"/>
        <v>6.3851022497787548</v>
      </c>
      <c r="J569" s="5">
        <f t="shared" si="125"/>
        <v>4.9858166007058573E-5</v>
      </c>
      <c r="K569" s="16">
        <f t="shared" si="126"/>
        <v>-51.963891033508958</v>
      </c>
      <c r="L569" s="58" t="b">
        <f t="shared" si="127"/>
        <v>0</v>
      </c>
      <c r="M569" s="66">
        <f t="shared" si="128"/>
        <v>-1.5515992410568806</v>
      </c>
      <c r="N569" s="65">
        <f t="shared" si="129"/>
        <v>2.6599999999999655</v>
      </c>
    </row>
    <row r="570" spans="2:14">
      <c r="B570" s="25">
        <f t="shared" si="130"/>
        <v>2.6649999999999654</v>
      </c>
      <c r="C570" s="17">
        <f t="shared" si="118"/>
        <v>27.660752282857629</v>
      </c>
      <c r="D570" s="17">
        <f t="shared" si="119"/>
        <v>11.581294593366215</v>
      </c>
      <c r="E570" s="25">
        <f t="shared" si="120"/>
        <v>3.7355527999366861E-5</v>
      </c>
      <c r="F570" s="2">
        <f t="shared" si="121"/>
        <v>81.442632088201137</v>
      </c>
      <c r="G570" s="24">
        <f t="shared" si="122"/>
        <v>0.14262594991241345</v>
      </c>
      <c r="H570" s="2">
        <f t="shared" si="123"/>
        <v>11.986371529961023</v>
      </c>
      <c r="I570" s="24">
        <f t="shared" si="124"/>
        <v>6.3851023557149684</v>
      </c>
      <c r="J570" s="5">
        <f t="shared" si="125"/>
        <v>4.8464919047929362E-5</v>
      </c>
      <c r="K570" s="16">
        <f t="shared" si="126"/>
        <v>-51.963897468641008</v>
      </c>
      <c r="L570" s="58" t="b">
        <f t="shared" si="127"/>
        <v>0</v>
      </c>
      <c r="M570" s="66">
        <f t="shared" si="128"/>
        <v>-1.5515992667997018</v>
      </c>
      <c r="N570" s="65">
        <f t="shared" si="129"/>
        <v>2.6649999999999654</v>
      </c>
    </row>
    <row r="571" spans="2:14">
      <c r="B571" s="25">
        <f t="shared" si="130"/>
        <v>2.6699999999999653</v>
      </c>
      <c r="C571" s="17">
        <f t="shared" si="118"/>
        <v>27.718658756291404</v>
      </c>
      <c r="D571" s="17">
        <f t="shared" si="119"/>
        <v>11.581294780143855</v>
      </c>
      <c r="E571" s="25">
        <f t="shared" si="120"/>
        <v>3.6311657364031649E-5</v>
      </c>
      <c r="F571" s="2">
        <f t="shared" si="121"/>
        <v>81.442633401669369</v>
      </c>
      <c r="G571" s="24">
        <f t="shared" si="122"/>
        <v>0.14262592336786362</v>
      </c>
      <c r="H571" s="2">
        <f t="shared" si="123"/>
        <v>11.986369578310486</v>
      </c>
      <c r="I571" s="24">
        <f t="shared" si="124"/>
        <v>6.385102458690878</v>
      </c>
      <c r="J571" s="5">
        <f t="shared" si="125"/>
        <v>4.7110605280787949E-5</v>
      </c>
      <c r="K571" s="16">
        <f t="shared" si="126"/>
        <v>-51.963903723948334</v>
      </c>
      <c r="L571" s="58" t="b">
        <f t="shared" si="127"/>
        <v>0</v>
      </c>
      <c r="M571" s="66">
        <f t="shared" si="128"/>
        <v>-1.5515992918231607</v>
      </c>
      <c r="N571" s="65">
        <f t="shared" si="129"/>
        <v>2.6699999999999653</v>
      </c>
    </row>
    <row r="572" spans="2:14">
      <c r="B572" s="25">
        <f t="shared" si="130"/>
        <v>2.6749999999999652</v>
      </c>
      <c r="C572" s="17">
        <f t="shared" si="118"/>
        <v>27.776565230646018</v>
      </c>
      <c r="D572" s="17">
        <f t="shared" si="119"/>
        <v>11.581294961702142</v>
      </c>
      <c r="E572" s="25">
        <f t="shared" si="120"/>
        <v>3.529695685283018E-5</v>
      </c>
      <c r="F572" s="2">
        <f t="shared" si="121"/>
        <v>81.442634678433777</v>
      </c>
      <c r="G572" s="24">
        <f t="shared" si="122"/>
        <v>0.14262589756508004</v>
      </c>
      <c r="H572" s="2">
        <f t="shared" si="123"/>
        <v>11.986367681197267</v>
      </c>
      <c r="I572" s="24">
        <f t="shared" si="124"/>
        <v>6.3851025587892076</v>
      </c>
      <c r="J572" s="5">
        <f t="shared" si="125"/>
        <v>4.5794136730969316E-5</v>
      </c>
      <c r="K572" s="16">
        <f t="shared" si="126"/>
        <v>-51.963909804456158</v>
      </c>
      <c r="L572" s="58" t="b">
        <f t="shared" si="127"/>
        <v>0</v>
      </c>
      <c r="M572" s="66">
        <f t="shared" si="128"/>
        <v>-1.5515993161473585</v>
      </c>
      <c r="N572" s="65">
        <f t="shared" si="129"/>
        <v>2.6749999999999652</v>
      </c>
    </row>
    <row r="573" spans="2:14">
      <c r="B573" s="25">
        <f t="shared" si="130"/>
        <v>2.6799999999999651</v>
      </c>
      <c r="C573" s="17">
        <f t="shared" si="118"/>
        <v>27.834471705895741</v>
      </c>
      <c r="D573" s="17">
        <f t="shared" si="119"/>
        <v>11.581295138186926</v>
      </c>
      <c r="E573" s="25">
        <f t="shared" si="120"/>
        <v>3.4310611361677085E-5</v>
      </c>
      <c r="F573" s="2">
        <f t="shared" si="121"/>
        <v>81.442635919520029</v>
      </c>
      <c r="G573" s="24">
        <f t="shared" si="122"/>
        <v>0.14262587248333469</v>
      </c>
      <c r="H573" s="2">
        <f t="shared" si="123"/>
        <v>11.986365837097365</v>
      </c>
      <c r="I573" s="24">
        <f t="shared" si="124"/>
        <v>6.3851026560903694</v>
      </c>
      <c r="J573" s="5">
        <f t="shared" si="125"/>
        <v>4.4514455845901879E-5</v>
      </c>
      <c r="K573" s="16">
        <f t="shared" si="126"/>
        <v>-51.96391571504892</v>
      </c>
      <c r="L573" s="58" t="b">
        <f t="shared" si="127"/>
        <v>0</v>
      </c>
      <c r="M573" s="66">
        <f t="shared" si="128"/>
        <v>-1.5515993397918351</v>
      </c>
      <c r="N573" s="65">
        <f t="shared" si="129"/>
        <v>2.6799999999999651</v>
      </c>
    </row>
    <row r="574" spans="2:14">
      <c r="B574" s="25">
        <f t="shared" si="130"/>
        <v>2.684999999999965</v>
      </c>
      <c r="C574" s="17">
        <f t="shared" si="118"/>
        <v>27.892378182015559</v>
      </c>
      <c r="D574" s="17">
        <f t="shared" si="119"/>
        <v>11.581295309739982</v>
      </c>
      <c r="E574" s="25">
        <f t="shared" si="120"/>
        <v>3.3351828498304683E-5</v>
      </c>
      <c r="F574" s="2">
        <f t="shared" si="121"/>
        <v>81.442637125925074</v>
      </c>
      <c r="G574" s="24">
        <f t="shared" si="122"/>
        <v>0.14262584810247941</v>
      </c>
      <c r="H574" s="2">
        <f t="shared" si="123"/>
        <v>11.986364044529413</v>
      </c>
      <c r="I574" s="24">
        <f t="shared" si="124"/>
        <v>6.3851027506725258</v>
      </c>
      <c r="J574" s="5">
        <f t="shared" si="125"/>
        <v>4.3270534658191883E-5</v>
      </c>
      <c r="K574" s="16">
        <f t="shared" si="126"/>
        <v>-51.963921460474914</v>
      </c>
      <c r="L574" s="58" t="b">
        <f t="shared" si="127"/>
        <v>0</v>
      </c>
      <c r="M574" s="66">
        <f t="shared" si="128"/>
        <v>-1.5515993627755886</v>
      </c>
      <c r="N574" s="65">
        <f t="shared" si="129"/>
        <v>2.684999999999965</v>
      </c>
    </row>
    <row r="575" spans="2:14">
      <c r="B575" s="25">
        <f t="shared" si="130"/>
        <v>2.6899999999999649</v>
      </c>
      <c r="C575" s="17">
        <f t="shared" si="118"/>
        <v>27.950284658981158</v>
      </c>
      <c r="D575" s="17">
        <f t="shared" si="119"/>
        <v>11.581295476499124</v>
      </c>
      <c r="E575" s="25">
        <f t="shared" si="120"/>
        <v>3.2419838077992579E-5</v>
      </c>
      <c r="F575" s="2">
        <f t="shared" si="121"/>
        <v>81.442638298618107</v>
      </c>
      <c r="G575" s="24">
        <f t="shared" si="122"/>
        <v>0.14262582440292745</v>
      </c>
      <c r="H575" s="2">
        <f t="shared" si="123"/>
        <v>11.986362302053326</v>
      </c>
      <c r="I575" s="24">
        <f t="shared" si="124"/>
        <v>6.3851028426116594</v>
      </c>
      <c r="J575" s="5">
        <f t="shared" si="125"/>
        <v>4.2061373843916411E-5</v>
      </c>
      <c r="K575" s="16">
        <f t="shared" si="126"/>
        <v>-51.963927045349443</v>
      </c>
      <c r="L575" s="58" t="b">
        <f t="shared" si="127"/>
        <v>0</v>
      </c>
      <c r="M575" s="66">
        <f t="shared" si="128"/>
        <v>-1.5515993851170773</v>
      </c>
      <c r="N575" s="65">
        <f t="shared" si="129"/>
        <v>2.6899999999999649</v>
      </c>
    </row>
    <row r="576" spans="2:14">
      <c r="B576" s="25">
        <f t="shared" si="130"/>
        <v>2.6949999999999648</v>
      </c>
      <c r="C576" s="17">
        <f t="shared" si="118"/>
        <v>28.0081911367689</v>
      </c>
      <c r="D576" s="17">
        <f t="shared" si="119"/>
        <v>11.581295638598315</v>
      </c>
      <c r="E576" s="25">
        <f t="shared" si="120"/>
        <v>3.1513891370436387E-5</v>
      </c>
      <c r="F576" s="2">
        <f t="shared" si="121"/>
        <v>81.442639438541164</v>
      </c>
      <c r="G576" s="24">
        <f t="shared" si="122"/>
        <v>0.14262580136564054</v>
      </c>
      <c r="H576" s="2">
        <f t="shared" si="123"/>
        <v>11.986360608269344</v>
      </c>
      <c r="I576" s="24">
        <f t="shared" si="124"/>
        <v>6.3851029319816268</v>
      </c>
      <c r="J576" s="5">
        <f t="shared" si="125"/>
        <v>4.0886002062720357E-5</v>
      </c>
      <c r="K576" s="16">
        <f t="shared" si="126"/>
        <v>-51.963932474159144</v>
      </c>
      <c r="L576" s="58" t="b">
        <f t="shared" si="127"/>
        <v>0</v>
      </c>
      <c r="M576" s="66">
        <f t="shared" si="128"/>
        <v>-1.5515994068342511</v>
      </c>
      <c r="N576" s="65">
        <f t="shared" si="129"/>
        <v>2.6949999999999648</v>
      </c>
    </row>
    <row r="577" spans="2:14">
      <c r="B577" s="25">
        <f t="shared" si="130"/>
        <v>2.6999999999999647</v>
      </c>
      <c r="C577" s="17">
        <f t="shared" si="118"/>
        <v>28.066097615355815</v>
      </c>
      <c r="D577" s="17">
        <f t="shared" si="119"/>
        <v>11.581295796167771</v>
      </c>
      <c r="E577" s="25">
        <f t="shared" si="120"/>
        <v>3.0633260655509529E-5</v>
      </c>
      <c r="F577" s="2">
        <f t="shared" si="121"/>
        <v>81.442640546609965</v>
      </c>
      <c r="G577" s="24">
        <f t="shared" si="122"/>
        <v>0.14262577897211254</v>
      </c>
      <c r="H577" s="2">
        <f t="shared" si="123"/>
        <v>11.986358961816824</v>
      </c>
      <c r="I577" s="24">
        <f t="shared" si="124"/>
        <v>6.3851030188542213</v>
      </c>
      <c r="J577" s="5">
        <f t="shared" si="125"/>
        <v>3.9743475123733124E-5</v>
      </c>
      <c r="K577" s="16">
        <f t="shared" si="126"/>
        <v>-51.963937751264993</v>
      </c>
      <c r="L577" s="58" t="b">
        <f t="shared" si="127"/>
        <v>0</v>
      </c>
      <c r="M577" s="66">
        <f t="shared" si="128"/>
        <v>-1.551599427944554</v>
      </c>
      <c r="N577" s="65">
        <f t="shared" si="129"/>
        <v>2.6999999999999647</v>
      </c>
    </row>
    <row r="578" spans="2:14">
      <c r="B578" s="25">
        <f t="shared" si="130"/>
        <v>2.7049999999999645</v>
      </c>
      <c r="C578" s="17">
        <f t="shared" si="118"/>
        <v>28.12400409471957</v>
      </c>
      <c r="D578" s="17">
        <f t="shared" si="119"/>
        <v>11.581295949334073</v>
      </c>
      <c r="E578" s="25">
        <f t="shared" si="120"/>
        <v>2.9777238453759549E-5</v>
      </c>
      <c r="F578" s="2">
        <f t="shared" si="121"/>
        <v>81.442641623714664</v>
      </c>
      <c r="G578" s="24">
        <f t="shared" si="122"/>
        <v>0.14262575720435414</v>
      </c>
      <c r="H578" s="2">
        <f t="shared" si="123"/>
        <v>11.986357361373132</v>
      </c>
      <c r="I578" s="24">
        <f t="shared" si="124"/>
        <v>6.3851031032992296</v>
      </c>
      <c r="J578" s="5">
        <f t="shared" si="125"/>
        <v>3.8632875205297021E-5</v>
      </c>
      <c r="K578" s="16">
        <f t="shared" si="126"/>
        <v>-51.963942880906366</v>
      </c>
      <c r="L578" s="58" t="b">
        <f t="shared" si="127"/>
        <v>0</v>
      </c>
      <c r="M578" s="66">
        <f t="shared" si="128"/>
        <v>-1.5515994484649482</v>
      </c>
      <c r="N578" s="65">
        <f t="shared" si="129"/>
        <v>2.7049999999999645</v>
      </c>
    </row>
    <row r="579" spans="2:14">
      <c r="B579" s="25">
        <f t="shared" si="130"/>
        <v>2.7099999999999644</v>
      </c>
      <c r="C579" s="17">
        <f t="shared" si="118"/>
        <v>28.181910574838454</v>
      </c>
      <c r="D579" s="17">
        <f t="shared" si="119"/>
        <v>11.581296098220266</v>
      </c>
      <c r="E579" s="25">
        <f t="shared" si="120"/>
        <v>2.8945137105091266E-5</v>
      </c>
      <c r="F579" s="2">
        <f t="shared" si="121"/>
        <v>81.442642670720545</v>
      </c>
      <c r="G579" s="24">
        <f t="shared" si="122"/>
        <v>0.14262573604487788</v>
      </c>
      <c r="H579" s="2">
        <f t="shared" si="123"/>
        <v>11.986355805652526</v>
      </c>
      <c r="I579" s="24">
        <f t="shared" si="124"/>
        <v>6.38510318538449</v>
      </c>
      <c r="J579" s="5">
        <f t="shared" si="125"/>
        <v>3.7553310090272881E-5</v>
      </c>
      <c r="K579" s="16">
        <f t="shared" si="126"/>
        <v>-51.963947867203927</v>
      </c>
      <c r="L579" s="58" t="b">
        <f t="shared" si="127"/>
        <v>0</v>
      </c>
      <c r="M579" s="66">
        <f t="shared" si="128"/>
        <v>-1.551599468411915</v>
      </c>
      <c r="N579" s="65">
        <f t="shared" si="129"/>
        <v>2.7099999999999644</v>
      </c>
    </row>
    <row r="580" spans="2:14">
      <c r="B580" s="25">
        <f t="shared" si="130"/>
        <v>2.7149999999999643</v>
      </c>
      <c r="C580" s="17">
        <f t="shared" si="118"/>
        <v>28.239817055691368</v>
      </c>
      <c r="D580" s="17">
        <f t="shared" si="119"/>
        <v>11.581296242945951</v>
      </c>
      <c r="E580" s="25">
        <f t="shared" si="120"/>
        <v>2.8136288173902265E-5</v>
      </c>
      <c r="F580" s="2">
        <f t="shared" si="121"/>
        <v>81.442643688468664</v>
      </c>
      <c r="G580" s="24">
        <f t="shared" si="122"/>
        <v>0.1426257154766867</v>
      </c>
      <c r="H580" s="2">
        <f t="shared" si="123"/>
        <v>11.986354293405318</v>
      </c>
      <c r="I580" s="24">
        <f t="shared" si="124"/>
        <v>6.3851032651759425</v>
      </c>
      <c r="J580" s="5">
        <f t="shared" si="125"/>
        <v>3.6503912581190411E-5</v>
      </c>
      <c r="K580" s="16">
        <f t="shared" si="126"/>
        <v>-51.963952714163405</v>
      </c>
      <c r="L580" s="58" t="b">
        <f t="shared" si="127"/>
        <v>0</v>
      </c>
      <c r="M580" s="66">
        <f t="shared" si="128"/>
        <v>-1.5515994878014805</v>
      </c>
      <c r="N580" s="65">
        <f t="shared" si="129"/>
        <v>2.7149999999999643</v>
      </c>
    </row>
    <row r="581" spans="2:14">
      <c r="B581" s="25">
        <f t="shared" si="130"/>
        <v>2.7199999999999642</v>
      </c>
      <c r="C581" s="17">
        <f t="shared" si="118"/>
        <v>28.297723537257802</v>
      </c>
      <c r="D581" s="17">
        <f t="shared" si="119"/>
        <v>11.581296383627393</v>
      </c>
      <c r="E581" s="25">
        <f t="shared" si="120"/>
        <v>2.7350041886963222E-5</v>
      </c>
      <c r="F581" s="2">
        <f t="shared" si="121"/>
        <v>81.442644677776613</v>
      </c>
      <c r="G581" s="24">
        <f t="shared" si="122"/>
        <v>0.14262569548325743</v>
      </c>
      <c r="H581" s="2">
        <f t="shared" si="123"/>
        <v>11.986352823416668</v>
      </c>
      <c r="I581" s="24">
        <f t="shared" si="124"/>
        <v>6.3851033427376862</v>
      </c>
      <c r="J581" s="5">
        <f t="shared" si="125"/>
        <v>3.5483839659084313E-5</v>
      </c>
      <c r="K581" s="16">
        <f t="shared" si="126"/>
        <v>-51.963957425678416</v>
      </c>
      <c r="L581" s="58" t="b">
        <f t="shared" si="127"/>
        <v>0</v>
      </c>
      <c r="M581" s="66">
        <f t="shared" si="128"/>
        <v>-1.5515995066492199</v>
      </c>
      <c r="N581" s="65">
        <f t="shared" si="129"/>
        <v>2.7199999999999642</v>
      </c>
    </row>
    <row r="582" spans="2:14">
      <c r="B582" s="25">
        <f t="shared" si="130"/>
        <v>2.7249999999999641</v>
      </c>
      <c r="C582" s="17">
        <f t="shared" si="118"/>
        <v>28.355630019517815</v>
      </c>
      <c r="D582" s="17">
        <f t="shared" si="119"/>
        <v>11.581296520377602</v>
      </c>
      <c r="E582" s="25">
        <f t="shared" si="120"/>
        <v>2.6585766635696403E-5</v>
      </c>
      <c r="F582" s="2">
        <f t="shared" si="121"/>
        <v>81.442645639439135</v>
      </c>
      <c r="G582" s="24">
        <f t="shared" si="122"/>
        <v>0.14262567604852883</v>
      </c>
      <c r="H582" s="2">
        <f t="shared" si="123"/>
        <v>11.986351394505697</v>
      </c>
      <c r="I582" s="24">
        <f t="shared" si="124"/>
        <v>6.3851034181320276</v>
      </c>
      <c r="J582" s="5">
        <f t="shared" si="125"/>
        <v>3.4492271873154856E-5</v>
      </c>
      <c r="K582" s="16">
        <f t="shared" si="126"/>
        <v>-51.963962005533837</v>
      </c>
      <c r="L582" s="58" t="b">
        <f t="shared" si="127"/>
        <v>0</v>
      </c>
      <c r="M582" s="66">
        <f t="shared" si="128"/>
        <v>-1.5515995249702748</v>
      </c>
      <c r="N582" s="65">
        <f t="shared" si="129"/>
        <v>2.7249999999999641</v>
      </c>
    </row>
    <row r="583" spans="2:14">
      <c r="B583" s="25">
        <f t="shared" si="130"/>
        <v>2.729999999999964</v>
      </c>
      <c r="C583" s="17">
        <f t="shared" si="118"/>
        <v>28.413536502452025</v>
      </c>
      <c r="D583" s="17">
        <f t="shared" si="119"/>
        <v>11.581296653306435</v>
      </c>
      <c r="E583" s="25">
        <f t="shared" si="120"/>
        <v>2.5842848443526367E-5</v>
      </c>
      <c r="F583" s="2">
        <f t="shared" si="121"/>
        <v>81.44264657422876</v>
      </c>
      <c r="G583" s="24">
        <f t="shared" si="122"/>
        <v>0.14262565715688813</v>
      </c>
      <c r="H583" s="2">
        <f t="shared" si="123"/>
        <v>11.986350005524496</v>
      </c>
      <c r="I583" s="24">
        <f t="shared" si="124"/>
        <v>6.3851034914195344</v>
      </c>
      <c r="J583" s="5">
        <f t="shared" si="125"/>
        <v>3.3528412653958978E-5</v>
      </c>
      <c r="K583" s="16">
        <f t="shared" si="126"/>
        <v>-51.96396645740893</v>
      </c>
      <c r="L583" s="58" t="b">
        <f t="shared" si="127"/>
        <v>0</v>
      </c>
      <c r="M583" s="66">
        <f t="shared" si="128"/>
        <v>-1.5515995427793605</v>
      </c>
      <c r="N583" s="65">
        <f t="shared" si="129"/>
        <v>2.729999999999964</v>
      </c>
    </row>
    <row r="584" spans="2:14">
      <c r="B584" s="25">
        <f t="shared" si="130"/>
        <v>2.7349999999999639</v>
      </c>
      <c r="C584" s="17">
        <f t="shared" si="118"/>
        <v>28.471442986041595</v>
      </c>
      <c r="D584" s="17">
        <f t="shared" si="119"/>
        <v>11.581296782520678</v>
      </c>
      <c r="E584" s="25">
        <f t="shared" si="120"/>
        <v>2.5120690503086248E-5</v>
      </c>
      <c r="F584" s="2">
        <f t="shared" si="121"/>
        <v>81.442647482896433</v>
      </c>
      <c r="G584" s="24">
        <f t="shared" si="122"/>
        <v>0.14262563879315934</v>
      </c>
      <c r="H584" s="2">
        <f t="shared" si="123"/>
        <v>11.986348655357272</v>
      </c>
      <c r="I584" s="24">
        <f t="shared" si="124"/>
        <v>6.3851035626590802</v>
      </c>
      <c r="J584" s="5">
        <f t="shared" si="125"/>
        <v>3.2591487715815766E-5</v>
      </c>
      <c r="K584" s="16">
        <f t="shared" si="126"/>
        <v>-51.963970784879876</v>
      </c>
      <c r="L584" s="58" t="b">
        <f t="shared" si="127"/>
        <v>0</v>
      </c>
      <c r="M584" s="66">
        <f t="shared" si="128"/>
        <v>-1.5515995600907875</v>
      </c>
      <c r="N584" s="65">
        <f t="shared" si="129"/>
        <v>2.7349999999999639</v>
      </c>
    </row>
    <row r="585" spans="2:14">
      <c r="B585" s="25">
        <f t="shared" si="130"/>
        <v>2.7399999999999638</v>
      </c>
      <c r="C585" s="17">
        <f t="shared" si="118"/>
        <v>28.529349470268208</v>
      </c>
      <c r="D585" s="17">
        <f t="shared" si="119"/>
        <v>11.581296908124131</v>
      </c>
      <c r="E585" s="25">
        <f t="shared" si="120"/>
        <v>2.4418712704692174E-5</v>
      </c>
      <c r="F585" s="2">
        <f t="shared" si="121"/>
        <v>81.442648366172108</v>
      </c>
      <c r="G585" s="24">
        <f t="shared" si="122"/>
        <v>0.14262562094259049</v>
      </c>
      <c r="H585" s="2">
        <f t="shared" si="123"/>
        <v>11.986347342919409</v>
      </c>
      <c r="I585" s="24">
        <f t="shared" si="124"/>
        <v>6.3851036319078931</v>
      </c>
      <c r="J585" s="5">
        <f t="shared" si="125"/>
        <v>3.1680744406816152E-5</v>
      </c>
      <c r="K585" s="16">
        <f t="shared" si="126"/>
        <v>-51.963974991423051</v>
      </c>
      <c r="L585" s="58" t="b">
        <f t="shared" si="127"/>
        <v>0</v>
      </c>
      <c r="M585" s="66">
        <f t="shared" si="128"/>
        <v>-1.5515995769184592</v>
      </c>
      <c r="N585" s="65">
        <f t="shared" si="129"/>
        <v>2.7399999999999638</v>
      </c>
    </row>
    <row r="586" spans="2:14">
      <c r="B586" s="25">
        <f t="shared" si="130"/>
        <v>2.7449999999999637</v>
      </c>
      <c r="C586" s="17">
        <f t="shared" si="118"/>
        <v>28.587255955114063</v>
      </c>
      <c r="D586" s="17">
        <f t="shared" si="119"/>
        <v>11.581297030217694</v>
      </c>
      <c r="E586" s="25">
        <f t="shared" si="120"/>
        <v>2.3736351124432323E-5</v>
      </c>
      <c r="F586" s="2">
        <f t="shared" si="121"/>
        <v>81.442649224765347</v>
      </c>
      <c r="G586" s="24">
        <f t="shared" si="122"/>
        <v>0.14262560359084156</v>
      </c>
      <c r="H586" s="2">
        <f t="shared" si="123"/>
        <v>11.986346067156576</v>
      </c>
      <c r="I586" s="24">
        <f t="shared" si="124"/>
        <v>6.3851036992216024</v>
      </c>
      <c r="J586" s="5">
        <f t="shared" si="125"/>
        <v>3.0795451094235227E-5</v>
      </c>
      <c r="K586" s="16">
        <f t="shared" si="126"/>
        <v>-51.963979080417609</v>
      </c>
      <c r="L586" s="58" t="b">
        <f t="shared" si="127"/>
        <v>0</v>
      </c>
      <c r="M586" s="66">
        <f t="shared" si="128"/>
        <v>-1.5515995932758955</v>
      </c>
      <c r="N586" s="65">
        <f t="shared" si="129"/>
        <v>2.7449999999999637</v>
      </c>
    </row>
    <row r="587" spans="2:14">
      <c r="B587" s="25">
        <f t="shared" si="130"/>
        <v>2.7499999999999636</v>
      </c>
      <c r="C587" s="17">
        <f t="shared" si="118"/>
        <v>28.645162440561855</v>
      </c>
      <c r="D587" s="17">
        <f t="shared" si="119"/>
        <v>11.58129714889945</v>
      </c>
      <c r="E587" s="25">
        <f t="shared" si="120"/>
        <v>2.3073057596301088E-5</v>
      </c>
      <c r="F587" s="2">
        <f t="shared" si="121"/>
        <v>81.442650059365874</v>
      </c>
      <c r="G587" s="24">
        <f t="shared" si="122"/>
        <v>0.14262558672397346</v>
      </c>
      <c r="H587" s="2">
        <f t="shared" si="123"/>
        <v>11.98634482704392</v>
      </c>
      <c r="I587" s="24">
        <f t="shared" si="124"/>
        <v>6.3851037646542839</v>
      </c>
      <c r="J587" s="5">
        <f t="shared" si="125"/>
        <v>2.9934896599507961E-5</v>
      </c>
      <c r="K587" s="16">
        <f t="shared" si="126"/>
        <v>-51.963983055148532</v>
      </c>
      <c r="L587" s="58" t="b">
        <f t="shared" si="127"/>
        <v>0</v>
      </c>
      <c r="M587" s="66">
        <f t="shared" si="128"/>
        <v>-1.5515996091762361</v>
      </c>
      <c r="N587" s="65">
        <f t="shared" si="129"/>
        <v>2.7499999999999636</v>
      </c>
    </row>
    <row r="588" spans="2:14">
      <c r="B588" s="25">
        <f t="shared" si="130"/>
        <v>2.7549999999999635</v>
      </c>
      <c r="C588" s="17">
        <f t="shared" si="118"/>
        <v>28.703068926594764</v>
      </c>
      <c r="D588" s="17">
        <f t="shared" si="119"/>
        <v>11.581297264264737</v>
      </c>
      <c r="E588" s="25">
        <f t="shared" si="120"/>
        <v>2.2428299277784235E-5</v>
      </c>
      <c r="F588" s="2">
        <f t="shared" si="121"/>
        <v>81.442650870644144</v>
      </c>
      <c r="G588" s="24">
        <f t="shared" si="122"/>
        <v>0.14262557032843692</v>
      </c>
      <c r="H588" s="2">
        <f t="shared" si="123"/>
        <v>11.986343621585252</v>
      </c>
      <c r="I588" s="24">
        <f t="shared" si="124"/>
        <v>6.3851038282585009</v>
      </c>
      <c r="J588" s="5">
        <f t="shared" si="125"/>
        <v>2.9098389633205032E-5</v>
      </c>
      <c r="K588" s="16">
        <f t="shared" si="126"/>
        <v>-51.96398691880875</v>
      </c>
      <c r="L588" s="58" t="b">
        <f t="shared" si="127"/>
        <v>0</v>
      </c>
      <c r="M588" s="66">
        <f t="shared" si="128"/>
        <v>-1.551599624632253</v>
      </c>
      <c r="N588" s="65">
        <f t="shared" si="129"/>
        <v>2.7549999999999635</v>
      </c>
    </row>
    <row r="589" spans="2:14">
      <c r="B589" s="25">
        <f t="shared" si="130"/>
        <v>2.7599999999999634</v>
      </c>
      <c r="C589" s="17">
        <f t="shared" si="118"/>
        <v>28.760975413196441</v>
      </c>
      <c r="D589" s="17">
        <f t="shared" si="119"/>
        <v>11.581297376406233</v>
      </c>
      <c r="E589" s="25">
        <f t="shared" si="120"/>
        <v>2.1801558213261131E-5</v>
      </c>
      <c r="F589" s="2">
        <f t="shared" si="121"/>
        <v>81.442651659251894</v>
      </c>
      <c r="G589" s="24">
        <f t="shared" si="122"/>
        <v>0.14262555439106056</v>
      </c>
      <c r="H589" s="2">
        <f t="shared" si="123"/>
        <v>11.986342449812165</v>
      </c>
      <c r="I589" s="24">
        <f t="shared" si="124"/>
        <v>6.3851038900853476</v>
      </c>
      <c r="J589" s="5">
        <f t="shared" si="125"/>
        <v>2.8285258186109456E-5</v>
      </c>
      <c r="K589" s="16">
        <f t="shared" si="126"/>
        <v>-51.963990674502043</v>
      </c>
      <c r="L589" s="58" t="b">
        <f t="shared" si="127"/>
        <v>0</v>
      </c>
      <c r="M589" s="66">
        <f t="shared" si="128"/>
        <v>-1.5515996396563647</v>
      </c>
      <c r="N589" s="65">
        <f t="shared" si="129"/>
        <v>2.7599999999999634</v>
      </c>
    </row>
    <row r="590" spans="2:14">
      <c r="B590" s="25">
        <f t="shared" si="130"/>
        <v>2.7649999999999633</v>
      </c>
      <c r="C590" s="17">
        <f t="shared" si="118"/>
        <v>28.818881900350991</v>
      </c>
      <c r="D590" s="17">
        <f t="shared" si="119"/>
        <v>11.581297485414025</v>
      </c>
      <c r="E590" s="25">
        <f t="shared" si="120"/>
        <v>2.1192330944341192E-5</v>
      </c>
      <c r="F590" s="2">
        <f t="shared" si="121"/>
        <v>81.442652425822615</v>
      </c>
      <c r="G590" s="24">
        <f t="shared" si="122"/>
        <v>0.14262553889904145</v>
      </c>
      <c r="H590" s="2">
        <f t="shared" si="123"/>
        <v>11.98634131078334</v>
      </c>
      <c r="I590" s="24">
        <f t="shared" si="124"/>
        <v>6.3851039501844928</v>
      </c>
      <c r="J590" s="5">
        <f t="shared" si="125"/>
        <v>2.7494849047742335E-5</v>
      </c>
      <c r="K590" s="16">
        <f t="shared" si="126"/>
        <v>-51.963994325245494</v>
      </c>
      <c r="L590" s="58" t="b">
        <f t="shared" si="127"/>
        <v>0</v>
      </c>
      <c r="M590" s="66">
        <f t="shared" si="128"/>
        <v>-1.5515996542606398</v>
      </c>
      <c r="N590" s="65">
        <f t="shared" si="129"/>
        <v>2.7649999999999633</v>
      </c>
    </row>
    <row r="591" spans="2:14">
      <c r="B591" s="25">
        <f t="shared" si="130"/>
        <v>2.7699999999999632</v>
      </c>
      <c r="C591" s="17">
        <f t="shared" si="118"/>
        <v>28.876788388042964</v>
      </c>
      <c r="D591" s="17">
        <f t="shared" si="119"/>
        <v>11.58129759137568</v>
      </c>
      <c r="E591" s="25">
        <f t="shared" si="120"/>
        <v>2.0600128041612743E-5</v>
      </c>
      <c r="F591" s="2">
        <f t="shared" si="121"/>
        <v>81.442653170972136</v>
      </c>
      <c r="G591" s="24">
        <f t="shared" si="122"/>
        <v>0.1426255238399346</v>
      </c>
      <c r="H591" s="2">
        <f t="shared" si="123"/>
        <v>11.986340203583776</v>
      </c>
      <c r="I591" s="24">
        <f t="shared" si="124"/>
        <v>6.3851040086042152</v>
      </c>
      <c r="J591" s="5">
        <f t="shared" si="125"/>
        <v>2.6726527269660633E-5</v>
      </c>
      <c r="K591" s="16">
        <f t="shared" si="126"/>
        <v>-51.96399787397182</v>
      </c>
      <c r="L591" s="58" t="b">
        <f t="shared" si="127"/>
        <v>0</v>
      </c>
      <c r="M591" s="66">
        <f t="shared" si="128"/>
        <v>-1.5515996684568094</v>
      </c>
      <c r="N591" s="65">
        <f t="shared" si="129"/>
        <v>2.7699999999999632</v>
      </c>
    </row>
    <row r="592" spans="2:14">
      <c r="B592" s="25">
        <f t="shared" si="130"/>
        <v>2.7749999999999631</v>
      </c>
      <c r="C592" s="17">
        <f t="shared" si="118"/>
        <v>28.934694876257343</v>
      </c>
      <c r="D592" s="17">
        <f t="shared" si="119"/>
        <v>11.581297694376321</v>
      </c>
      <c r="E592" s="25">
        <f t="shared" si="120"/>
        <v>2.0024473773920167E-5</v>
      </c>
      <c r="F592" s="2">
        <f t="shared" si="121"/>
        <v>81.442653895299046</v>
      </c>
      <c r="G592" s="24">
        <f t="shared" si="122"/>
        <v>0.14262550920164238</v>
      </c>
      <c r="H592" s="2">
        <f t="shared" si="123"/>
        <v>11.986339127324015</v>
      </c>
      <c r="I592" s="24">
        <f t="shared" si="124"/>
        <v>6.3851040653914453</v>
      </c>
      <c r="J592" s="5">
        <f t="shared" si="125"/>
        <v>2.5979675625922792E-5</v>
      </c>
      <c r="K592" s="16">
        <f t="shared" si="126"/>
        <v>-51.964001323531754</v>
      </c>
      <c r="L592" s="58" t="b">
        <f t="shared" si="127"/>
        <v>0</v>
      </c>
      <c r="M592" s="66">
        <f t="shared" si="128"/>
        <v>-1.5515996822562776</v>
      </c>
      <c r="N592" s="65">
        <f t="shared" si="129"/>
        <v>2.7749999999999631</v>
      </c>
    </row>
    <row r="593" spans="2:14">
      <c r="B593" s="25">
        <f t="shared" si="130"/>
        <v>2.7799999999999629</v>
      </c>
      <c r="C593" s="17">
        <f t="shared" si="118"/>
        <v>28.992601364979532</v>
      </c>
      <c r="D593" s="17">
        <f t="shared" si="119"/>
        <v>11.58129779449869</v>
      </c>
      <c r="E593" s="25">
        <f t="shared" si="120"/>
        <v>1.9464905708876938E-5</v>
      </c>
      <c r="F593" s="2">
        <f t="shared" si="121"/>
        <v>81.442654599385207</v>
      </c>
      <c r="G593" s="24">
        <f t="shared" si="122"/>
        <v>0.14262549497240584</v>
      </c>
      <c r="H593" s="2">
        <f t="shared" si="123"/>
        <v>11.986338081139497</v>
      </c>
      <c r="I593" s="24">
        <f t="shared" si="124"/>
        <v>6.3851041205917998</v>
      </c>
      <c r="J593" s="5">
        <f t="shared" si="125"/>
        <v>2.525369416984918E-5</v>
      </c>
      <c r="K593" s="16">
        <f t="shared" si="126"/>
        <v>-51.964004676696554</v>
      </c>
      <c r="L593" s="58" t="b">
        <f t="shared" si="127"/>
        <v>0</v>
      </c>
      <c r="M593" s="66">
        <f t="shared" si="128"/>
        <v>-1.5515996956701326</v>
      </c>
      <c r="N593" s="65">
        <f t="shared" si="129"/>
        <v>2.7799999999999629</v>
      </c>
    </row>
    <row r="594" spans="2:14">
      <c r="B594" s="25">
        <f t="shared" si="130"/>
        <v>2.7849999999999628</v>
      </c>
      <c r="C594" s="17">
        <f t="shared" si="118"/>
        <v>29.050507854195338</v>
      </c>
      <c r="D594" s="17">
        <f t="shared" si="119"/>
        <v>11.581297891823219</v>
      </c>
      <c r="E594" s="25">
        <f t="shared" si="120"/>
        <v>1.8920974336300001E-5</v>
      </c>
      <c r="F594" s="2">
        <f t="shared" si="121"/>
        <v>81.442655283796242</v>
      </c>
      <c r="G594" s="24">
        <f t="shared" si="122"/>
        <v>0.14262548114079401</v>
      </c>
      <c r="H594" s="2">
        <f t="shared" si="123"/>
        <v>11.986337064189772</v>
      </c>
      <c r="I594" s="24">
        <f t="shared" si="124"/>
        <v>6.3851041742496246</v>
      </c>
      <c r="J594" s="5">
        <f t="shared" si="125"/>
        <v>2.4547999688823266E-5</v>
      </c>
      <c r="K594" s="16">
        <f t="shared" si="126"/>
        <v>-51.964007936159703</v>
      </c>
      <c r="L594" s="58" t="b">
        <f t="shared" si="127"/>
        <v>0</v>
      </c>
      <c r="M594" s="66">
        <f t="shared" si="128"/>
        <v>-1.5515997087091478</v>
      </c>
      <c r="N594" s="65">
        <f t="shared" si="129"/>
        <v>2.7849999999999628</v>
      </c>
    </row>
    <row r="595" spans="2:14">
      <c r="B595" s="25">
        <f t="shared" si="130"/>
        <v>2.7899999999999627</v>
      </c>
      <c r="C595" s="17">
        <f t="shared" si="118"/>
        <v>29.108414343890967</v>
      </c>
      <c r="D595" s="17">
        <f t="shared" si="119"/>
        <v>11.58129798642809</v>
      </c>
      <c r="E595" s="25">
        <f t="shared" si="120"/>
        <v>1.8392242702559116E-5</v>
      </c>
      <c r="F595" s="2">
        <f t="shared" si="121"/>
        <v>81.442655949081939</v>
      </c>
      <c r="G595" s="24">
        <f t="shared" si="122"/>
        <v>0.14262546769569581</v>
      </c>
      <c r="H595" s="2">
        <f t="shared" si="123"/>
        <v>11.986336075657915</v>
      </c>
      <c r="I595" s="24">
        <f t="shared" si="124"/>
        <v>6.385104226408024</v>
      </c>
      <c r="J595" s="5">
        <f t="shared" si="125"/>
        <v>2.3862025290790217E-5</v>
      </c>
      <c r="K595" s="16">
        <f t="shared" si="126"/>
        <v>-51.964011104539708</v>
      </c>
      <c r="L595" s="58" t="b">
        <f t="shared" si="127"/>
        <v>0</v>
      </c>
      <c r="M595" s="66">
        <f t="shared" si="128"/>
        <v>-1.5515997213837966</v>
      </c>
      <c r="N595" s="65">
        <f t="shared" si="129"/>
        <v>2.7899999999999627</v>
      </c>
    </row>
    <row r="596" spans="2:14">
      <c r="B596" s="25">
        <f t="shared" si="130"/>
        <v>2.7949999999999626</v>
      </c>
      <c r="C596" s="17">
        <f t="shared" si="118"/>
        <v>29.16632083405301</v>
      </c>
      <c r="D596" s="17">
        <f t="shared" si="119"/>
        <v>11.581298078389304</v>
      </c>
      <c r="E596" s="25">
        <f t="shared" si="120"/>
        <v>1.7878286043834714E-5</v>
      </c>
      <c r="F596" s="2">
        <f t="shared" si="121"/>
        <v>81.442656595776768</v>
      </c>
      <c r="G596" s="24">
        <f t="shared" si="122"/>
        <v>0.14262545462630993</v>
      </c>
      <c r="H596" s="2">
        <f t="shared" si="123"/>
        <v>11.986335114749778</v>
      </c>
      <c r="I596" s="24">
        <f t="shared" si="124"/>
        <v>6.3851042771088986</v>
      </c>
      <c r="J596" s="5">
        <f t="shared" si="125"/>
        <v>2.3195219888796178E-5</v>
      </c>
      <c r="K596" s="16">
        <f t="shared" si="126"/>
        <v>-51.964014184381959</v>
      </c>
      <c r="L596" s="58" t="b">
        <f t="shared" si="127"/>
        <v>0</v>
      </c>
      <c r="M596" s="66">
        <f t="shared" si="128"/>
        <v>-1.5515997337042631</v>
      </c>
      <c r="N596" s="65">
        <f t="shared" si="129"/>
        <v>2.7949999999999626</v>
      </c>
    </row>
    <row r="597" spans="2:14">
      <c r="B597" s="25">
        <f t="shared" si="130"/>
        <v>2.7999999999999625</v>
      </c>
      <c r="C597" s="17">
        <f t="shared" si="118"/>
        <v>29.224227324668437</v>
      </c>
      <c r="D597" s="17">
        <f t="shared" si="119"/>
        <v>11.581298167780734</v>
      </c>
      <c r="E597" s="25">
        <f t="shared" si="120"/>
        <v>1.737869150451228E-5</v>
      </c>
      <c r="F597" s="2">
        <f t="shared" si="121"/>
        <v>81.442657224400222</v>
      </c>
      <c r="G597" s="24">
        <f t="shared" si="122"/>
        <v>0.14262544192213769</v>
      </c>
      <c r="H597" s="2">
        <f t="shared" si="123"/>
        <v>11.986334180693458</v>
      </c>
      <c r="I597" s="24">
        <f t="shared" si="124"/>
        <v>6.3851043263929768</v>
      </c>
      <c r="J597" s="5">
        <f t="shared" si="125"/>
        <v>2.2547047835634294E-5</v>
      </c>
      <c r="K597" s="16">
        <f t="shared" si="126"/>
        <v>-51.964017178160368</v>
      </c>
      <c r="L597" s="58" t="b">
        <f t="shared" si="127"/>
        <v>0</v>
      </c>
      <c r="M597" s="66">
        <f t="shared" si="128"/>
        <v>-1.5515997456804431</v>
      </c>
      <c r="N597" s="65">
        <f t="shared" si="129"/>
        <v>2.7999999999999625</v>
      </c>
    </row>
    <row r="598" spans="2:14">
      <c r="B598" s="25">
        <f t="shared" si="130"/>
        <v>2.8049999999999624</v>
      </c>
      <c r="C598" s="17">
        <f t="shared" si="118"/>
        <v>29.282133815724574</v>
      </c>
      <c r="D598" s="17">
        <f t="shared" si="119"/>
        <v>11.581298254674191</v>
      </c>
      <c r="E598" s="25">
        <f t="shared" si="120"/>
        <v>1.6893057732237938E-5</v>
      </c>
      <c r="F598" s="2">
        <f t="shared" si="121"/>
        <v>81.442657835457283</v>
      </c>
      <c r="G598" s="24">
        <f t="shared" si="122"/>
        <v>0.14262542957297369</v>
      </c>
      <c r="H598" s="2">
        <f t="shared" si="123"/>
        <v>11.986333272738614</v>
      </c>
      <c r="I598" s="24">
        <f t="shared" si="124"/>
        <v>6.3851043742998508</v>
      </c>
      <c r="J598" s="5">
        <f t="shared" si="125"/>
        <v>2.1916988448034816E-5</v>
      </c>
      <c r="K598" s="16">
        <f t="shared" si="126"/>
        <v>-51.964020088280058</v>
      </c>
      <c r="L598" s="58" t="b">
        <f t="shared" si="127"/>
        <v>0</v>
      </c>
      <c r="M598" s="66">
        <f t="shared" si="128"/>
        <v>-1.5515997573219593</v>
      </c>
      <c r="N598" s="65">
        <f t="shared" si="129"/>
        <v>2.8049999999999624</v>
      </c>
    </row>
    <row r="599" spans="2:14">
      <c r="B599" s="25">
        <f t="shared" si="130"/>
        <v>2.8099999999999623</v>
      </c>
      <c r="C599" s="17">
        <f t="shared" si="118"/>
        <v>29.340040307209108</v>
      </c>
      <c r="D599" s="17">
        <f t="shared" si="119"/>
        <v>11.581298339139479</v>
      </c>
      <c r="E599" s="25">
        <f t="shared" si="120"/>
        <v>1.6420994617051225E-5</v>
      </c>
      <c r="F599" s="2">
        <f t="shared" si="121"/>
        <v>81.44265842943885</v>
      </c>
      <c r="G599" s="24">
        <f t="shared" si="122"/>
        <v>0.14262541756889707</v>
      </c>
      <c r="H599" s="2">
        <f t="shared" si="123"/>
        <v>11.986332390155834</v>
      </c>
      <c r="I599" s="24">
        <f t="shared" si="124"/>
        <v>6.3851044208680054</v>
      </c>
      <c r="J599" s="5">
        <f t="shared" si="125"/>
        <v>2.1304535559177272E-5</v>
      </c>
      <c r="K599" s="16">
        <f t="shared" si="126"/>
        <v>-51.964022917078772</v>
      </c>
      <c r="L599" s="58" t="b">
        <f t="shared" si="127"/>
        <v>0</v>
      </c>
      <c r="M599" s="66">
        <f t="shared" si="128"/>
        <v>-1.5515997686381606</v>
      </c>
      <c r="N599" s="65">
        <f t="shared" si="129"/>
        <v>2.8099999999999623</v>
      </c>
    </row>
    <row r="600" spans="2:14">
      <c r="B600" s="25">
        <f t="shared" si="130"/>
        <v>2.8149999999999622</v>
      </c>
      <c r="C600" s="17">
        <f t="shared" si="118"/>
        <v>29.397946799110066</v>
      </c>
      <c r="D600" s="17">
        <f t="shared" si="119"/>
        <v>11.581298421244453</v>
      </c>
      <c r="E600" s="25">
        <f t="shared" si="120"/>
        <v>1.5962122929008939E-5</v>
      </c>
      <c r="F600" s="2">
        <f t="shared" si="121"/>
        <v>81.442659006822055</v>
      </c>
      <c r="G600" s="24">
        <f t="shared" si="122"/>
        <v>0.14262540590026518</v>
      </c>
      <c r="H600" s="2">
        <f t="shared" si="123"/>
        <v>11.986331532236155</v>
      </c>
      <c r="I600" s="24">
        <f t="shared" si="124"/>
        <v>6.3851044661348491</v>
      </c>
      <c r="J600" s="5">
        <f t="shared" si="125"/>
        <v>2.0709197197235572E-5</v>
      </c>
      <c r="K600" s="16">
        <f t="shared" si="126"/>
        <v>-51.964025666828924</v>
      </c>
      <c r="L600" s="58" t="b">
        <f t="shared" si="127"/>
        <v>0</v>
      </c>
      <c r="M600" s="66">
        <f t="shared" si="128"/>
        <v>-1.5515997796381438</v>
      </c>
      <c r="N600" s="65">
        <f t="shared" si="129"/>
        <v>2.8149999999999622</v>
      </c>
    </row>
    <row r="601" spans="2:14">
      <c r="B601" s="25">
        <f t="shared" si="130"/>
        <v>2.8199999999999621</v>
      </c>
      <c r="C601" s="17">
        <f t="shared" si="118"/>
        <v>29.455853291415814</v>
      </c>
      <c r="D601" s="17">
        <f t="shared" si="119"/>
        <v>11.581298501055068</v>
      </c>
      <c r="E601" s="25">
        <f t="shared" si="120"/>
        <v>1.551607404749449E-5</v>
      </c>
      <c r="F601" s="2">
        <f t="shared" si="121"/>
        <v>81.442659568070752</v>
      </c>
      <c r="G601" s="24">
        <f t="shared" si="122"/>
        <v>0.14262539455770379</v>
      </c>
      <c r="H601" s="2">
        <f t="shared" si="123"/>
        <v>11.986330698290347</v>
      </c>
      <c r="I601" s="24">
        <f t="shared" si="124"/>
        <v>6.3851045101367472</v>
      </c>
      <c r="J601" s="5">
        <f t="shared" si="125"/>
        <v>2.0130495085494433E-5</v>
      </c>
      <c r="K601" s="16">
        <f t="shared" si="126"/>
        <v>-51.964028339739514</v>
      </c>
      <c r="L601" s="58" t="b">
        <f t="shared" si="127"/>
        <v>0</v>
      </c>
      <c r="M601" s="66">
        <f t="shared" si="128"/>
        <v>-1.551599790330739</v>
      </c>
      <c r="N601" s="65">
        <f t="shared" si="129"/>
        <v>2.8199999999999621</v>
      </c>
    </row>
    <row r="602" spans="2:14">
      <c r="B602" s="25">
        <f t="shared" si="130"/>
        <v>2.824999999999962</v>
      </c>
      <c r="C602" s="17">
        <f t="shared" ref="C602:C665" si="131">C601+$C$23*(D602+D601)/2</f>
        <v>29.513759784115038</v>
      </c>
      <c r="D602" s="17">
        <f t="shared" ref="D602:D665" si="132">D601+E601*$C$23</f>
        <v>11.581298578635439</v>
      </c>
      <c r="E602" s="25">
        <f t="shared" ref="E602:E665" si="133">COS($C$14*PI()/180)*IF(L602,$K$18,($C$22*$C$16*$C$15*($C$21*(1-D602*$C$16/(2*PI()*$C$13/COS($C$14*PI()/180)*$C$20))-$C$19)/($C$12*$C$13)))</f>
        <v>1.5082489654507935E-5</v>
      </c>
      <c r="F602" s="2">
        <f t="shared" ref="F602:F665" si="134">IF(L602,$C$20*(1-G602/$C$21),I602*$C$16)</f>
        <v>81.44266011363581</v>
      </c>
      <c r="G602" s="24">
        <f t="shared" ref="G602:G665" si="135">IF(L602,(J602/($C$16*$C$15)+$C$19),$C$21*(1-F602/$C$20))</f>
        <v>0.14262538353210122</v>
      </c>
      <c r="H602" s="2">
        <f t="shared" ref="H602:H665" si="136">($I$21-$I$20)*G602/$C$21+$I$20</f>
        <v>11.986329887648491</v>
      </c>
      <c r="I602" s="24">
        <f t="shared" ref="I602:I665" si="137">IF(L602,F602/$C$16,D602/(2*PI()*$C$13))*COS($C$14*PI()/180)</f>
        <v>6.3851045529090467</v>
      </c>
      <c r="J602" s="5">
        <f t="shared" ref="J602:J665" si="138">IF(L602,$I$18*$C$13,$C$16*$C$15*(G602-$C$19))</f>
        <v>1.9567964342136006E-5</v>
      </c>
      <c r="K602" s="16">
        <f t="shared" ref="K602:K665" si="139">$C$16*$C$15*($C$21*(1-D602*$C$16/(2*PI()*$C$13*$C$20))-$C$19)/$C$13</f>
        <v>-51.964030937957645</v>
      </c>
      <c r="L602" s="58" t="b">
        <f t="shared" ref="L602:L665" si="140">IF(L601,K602&gt;$I$18,K602&gt;$I$17)</f>
        <v>0</v>
      </c>
      <c r="M602" s="66">
        <f t="shared" ref="M602:M665" si="141">2*PI()*$C$13*I602-D602</f>
        <v>-1.5515998007245386</v>
      </c>
      <c r="N602" s="65">
        <f t="shared" ref="N602:N665" si="142">B602</f>
        <v>2.824999999999962</v>
      </c>
    </row>
    <row r="603" spans="2:14">
      <c r="B603" s="25">
        <f t="shared" si="130"/>
        <v>2.8299999999999619</v>
      </c>
      <c r="C603" s="17">
        <f t="shared" si="131"/>
        <v>29.571666277196748</v>
      </c>
      <c r="D603" s="17">
        <f t="shared" si="132"/>
        <v>11.581298654047886</v>
      </c>
      <c r="E603" s="25">
        <f t="shared" si="133"/>
        <v>1.4661021424681561E-5</v>
      </c>
      <c r="F603" s="2">
        <f t="shared" si="134"/>
        <v>81.442660643955463</v>
      </c>
      <c r="G603" s="24">
        <f t="shared" si="135"/>
        <v>0.14262537281460058</v>
      </c>
      <c r="H603" s="2">
        <f t="shared" si="136"/>
        <v>11.986329099659393</v>
      </c>
      <c r="I603" s="24">
        <f t="shared" si="137"/>
        <v>6.3851045944861085</v>
      </c>
      <c r="J603" s="5">
        <f t="shared" si="138"/>
        <v>1.9021153085147751E-5</v>
      </c>
      <c r="K603" s="16">
        <f t="shared" si="139"/>
        <v>-51.964033463570708</v>
      </c>
      <c r="L603" s="58" t="b">
        <f t="shared" si="140"/>
        <v>0</v>
      </c>
      <c r="M603" s="66">
        <f t="shared" si="141"/>
        <v>-1.5515998108278897</v>
      </c>
      <c r="N603" s="65">
        <f t="shared" si="142"/>
        <v>2.8299999999999619</v>
      </c>
    </row>
    <row r="604" spans="2:14">
      <c r="B604" s="25">
        <f t="shared" si="130"/>
        <v>2.8349999999999618</v>
      </c>
      <c r="C604" s="17">
        <f t="shared" si="131"/>
        <v>29.629572770650249</v>
      </c>
      <c r="D604" s="17">
        <f t="shared" si="132"/>
        <v>11.581298727352994</v>
      </c>
      <c r="E604" s="25">
        <f t="shared" si="133"/>
        <v>1.4251330788425558E-5</v>
      </c>
      <c r="F604" s="2">
        <f t="shared" si="134"/>
        <v>81.442661159455781</v>
      </c>
      <c r="G604" s="24">
        <f t="shared" si="135"/>
        <v>0.14262536239659154</v>
      </c>
      <c r="H604" s="2">
        <f t="shared" si="136"/>
        <v>11.986328333689993</v>
      </c>
      <c r="I604" s="24">
        <f t="shared" si="137"/>
        <v>6.3851046349013334</v>
      </c>
      <c r="J604" s="5">
        <f t="shared" si="138"/>
        <v>1.8489622011740521E-5</v>
      </c>
      <c r="K604" s="16">
        <f t="shared" si="139"/>
        <v>-51.964035918607522</v>
      </c>
      <c r="L604" s="58" t="b">
        <f t="shared" si="140"/>
        <v>0</v>
      </c>
      <c r="M604" s="66">
        <f t="shared" si="141"/>
        <v>-1.5515998206489101</v>
      </c>
      <c r="N604" s="65">
        <f t="shared" si="142"/>
        <v>2.8349999999999618</v>
      </c>
    </row>
    <row r="605" spans="2:14">
      <c r="B605" s="25">
        <f t="shared" si="130"/>
        <v>2.8399999999999617</v>
      </c>
      <c r="C605" s="17">
        <f t="shared" si="131"/>
        <v>29.687479264465157</v>
      </c>
      <c r="D605" s="17">
        <f t="shared" si="132"/>
        <v>11.581298798609648</v>
      </c>
      <c r="E605" s="25">
        <f t="shared" si="133"/>
        <v>1.3853088629584043E-5</v>
      </c>
      <c r="F605" s="2">
        <f t="shared" si="134"/>
        <v>81.44266166055084</v>
      </c>
      <c r="G605" s="24">
        <f t="shared" si="135"/>
        <v>0.14262535226970582</v>
      </c>
      <c r="H605" s="2">
        <f t="shared" si="136"/>
        <v>11.986327589125024</v>
      </c>
      <c r="I605" s="24">
        <f t="shared" si="137"/>
        <v>6.3851046741871853</v>
      </c>
      <c r="J605" s="5">
        <f t="shared" si="138"/>
        <v>1.7972944168940199E-5</v>
      </c>
      <c r="K605" s="16">
        <f t="shared" si="139"/>
        <v>-51.964038305040297</v>
      </c>
      <c r="L605" s="58" t="b">
        <f t="shared" si="140"/>
        <v>0</v>
      </c>
      <c r="M605" s="66">
        <f t="shared" si="141"/>
        <v>-1.5515998301954923</v>
      </c>
      <c r="N605" s="65">
        <f t="shared" si="142"/>
        <v>2.8399999999999617</v>
      </c>
    </row>
    <row r="606" spans="2:14">
      <c r="B606" s="25">
        <f t="shared" si="130"/>
        <v>2.8449999999999616</v>
      </c>
      <c r="C606" s="17">
        <f t="shared" si="131"/>
        <v>29.745385758631368</v>
      </c>
      <c r="D606" s="17">
        <f t="shared" si="132"/>
        <v>11.581298867875091</v>
      </c>
      <c r="E606" s="25">
        <f t="shared" si="133"/>
        <v>1.3465975048580764E-5</v>
      </c>
      <c r="F606" s="2">
        <f t="shared" si="134"/>
        <v>81.44266214764319</v>
      </c>
      <c r="G606" s="24">
        <f t="shared" si="135"/>
        <v>0.14262534242580793</v>
      </c>
      <c r="H606" s="2">
        <f t="shared" si="136"/>
        <v>11.986326865366335</v>
      </c>
      <c r="I606" s="24">
        <f t="shared" si="137"/>
        <v>6.3851047123752256</v>
      </c>
      <c r="J606" s="5">
        <f t="shared" si="138"/>
        <v>1.7470704480610058E-5</v>
      </c>
      <c r="K606" s="16">
        <f t="shared" si="139"/>
        <v>-51.964040624786001</v>
      </c>
      <c r="L606" s="58" t="b">
        <f t="shared" si="140"/>
        <v>0</v>
      </c>
      <c r="M606" s="66">
        <f t="shared" si="141"/>
        <v>-1.551599839475303</v>
      </c>
      <c r="N606" s="65">
        <f t="shared" si="142"/>
        <v>2.8449999999999616</v>
      </c>
    </row>
    <row r="607" spans="2:14">
      <c r="B607" s="25">
        <f t="shared" si="130"/>
        <v>2.8499999999999615</v>
      </c>
      <c r="C607" s="17">
        <f t="shared" si="131"/>
        <v>29.80329225313907</v>
      </c>
      <c r="D607" s="17">
        <f t="shared" si="132"/>
        <v>11.581298935204966</v>
      </c>
      <c r="E607" s="25">
        <f t="shared" si="133"/>
        <v>1.3089679046977164E-5</v>
      </c>
      <c r="F607" s="2">
        <f t="shared" si="134"/>
        <v>81.442662621124128</v>
      </c>
      <c r="G607" s="24">
        <f t="shared" si="135"/>
        <v>0.14262533285699008</v>
      </c>
      <c r="H607" s="2">
        <f t="shared" si="136"/>
        <v>11.986326161832515</v>
      </c>
      <c r="I607" s="24">
        <f t="shared" si="137"/>
        <v>6.385104749496131</v>
      </c>
      <c r="J607" s="5">
        <f t="shared" si="138"/>
        <v>1.6982499488304312E-5</v>
      </c>
      <c r="K607" s="16">
        <f t="shared" si="139"/>
        <v>-51.964042879708238</v>
      </c>
      <c r="L607" s="58" t="b">
        <f t="shared" si="140"/>
        <v>0</v>
      </c>
      <c r="M607" s="66">
        <f t="shared" si="141"/>
        <v>-1.5515998484957958</v>
      </c>
      <c r="N607" s="65">
        <f t="shared" si="142"/>
        <v>2.8499999999999615</v>
      </c>
    </row>
    <row r="608" spans="2:14">
      <c r="B608" s="25">
        <f t="shared" si="130"/>
        <v>2.8549999999999613</v>
      </c>
      <c r="C608" s="17">
        <f t="shared" si="131"/>
        <v>29.861198747978715</v>
      </c>
      <c r="D608" s="17">
        <f t="shared" si="132"/>
        <v>11.581299000653361</v>
      </c>
      <c r="E608" s="25">
        <f t="shared" si="133"/>
        <v>1.2723898333186388E-5</v>
      </c>
      <c r="F608" s="2">
        <f t="shared" si="134"/>
        <v>81.442663081374008</v>
      </c>
      <c r="G608" s="24">
        <f t="shared" si="135"/>
        <v>0.14262532355556531</v>
      </c>
      <c r="H608" s="2">
        <f t="shared" si="136"/>
        <v>11.986325477958397</v>
      </c>
      <c r="I608" s="24">
        <f t="shared" si="137"/>
        <v>6.3851047855797223</v>
      </c>
      <c r="J608" s="5">
        <f t="shared" si="138"/>
        <v>1.6507937000075108E-5</v>
      </c>
      <c r="K608" s="16">
        <f t="shared" si="139"/>
        <v>-51.964045071618607</v>
      </c>
      <c r="L608" s="58" t="b">
        <f t="shared" si="140"/>
        <v>0</v>
      </c>
      <c r="M608" s="66">
        <f t="shared" si="141"/>
        <v>-1.5515998572642182</v>
      </c>
      <c r="N608" s="65">
        <f t="shared" si="142"/>
        <v>2.8549999999999613</v>
      </c>
    </row>
    <row r="609" spans="2:14">
      <c r="B609" s="25">
        <f t="shared" si="130"/>
        <v>2.8599999999999612</v>
      </c>
      <c r="C609" s="17">
        <f t="shared" si="131"/>
        <v>29.919105243141029</v>
      </c>
      <c r="D609" s="17">
        <f t="shared" si="132"/>
        <v>11.581299064272853</v>
      </c>
      <c r="E609" s="25">
        <f t="shared" si="133"/>
        <v>1.2368339063789063E-5</v>
      </c>
      <c r="F609" s="2">
        <f t="shared" si="134"/>
        <v>81.442663528762594</v>
      </c>
      <c r="G609" s="24">
        <f t="shared" si="135"/>
        <v>0.1426253145140611</v>
      </c>
      <c r="H609" s="2">
        <f t="shared" si="136"/>
        <v>11.986324813194569</v>
      </c>
      <c r="I609" s="24">
        <f t="shared" si="137"/>
        <v>6.3851048206549867</v>
      </c>
      <c r="J609" s="5">
        <f t="shared" si="138"/>
        <v>1.6046635764769347E-5</v>
      </c>
      <c r="K609" s="16">
        <f t="shared" si="139"/>
        <v>-51.964047202277705</v>
      </c>
      <c r="L609" s="58" t="b">
        <f t="shared" si="140"/>
        <v>0</v>
      </c>
      <c r="M609" s="66">
        <f t="shared" si="141"/>
        <v>-1.5515998657876136</v>
      </c>
      <c r="N609" s="65">
        <f t="shared" si="142"/>
        <v>2.8599999999999612</v>
      </c>
    </row>
    <row r="610" spans="2:14">
      <c r="B610" s="25">
        <f t="shared" si="130"/>
        <v>2.8649999999999611</v>
      </c>
      <c r="C610" s="17">
        <f t="shared" si="131"/>
        <v>29.977011738616998</v>
      </c>
      <c r="D610" s="17">
        <f t="shared" si="132"/>
        <v>11.581299126114548</v>
      </c>
      <c r="E610" s="25">
        <f t="shared" si="133"/>
        <v>1.2022715635057852E-5</v>
      </c>
      <c r="F610" s="2">
        <f t="shared" si="134"/>
        <v>81.442663963649224</v>
      </c>
      <c r="G610" s="24">
        <f t="shared" si="135"/>
        <v>0.14262530572521523</v>
      </c>
      <c r="H610" s="2">
        <f t="shared" si="136"/>
        <v>11.986324167007089</v>
      </c>
      <c r="I610" s="24">
        <f t="shared" si="137"/>
        <v>6.3851048547500993</v>
      </c>
      <c r="J610" s="5">
        <f t="shared" si="138"/>
        <v>1.5598225261029673E-5</v>
      </c>
      <c r="K610" s="16">
        <f t="shared" si="139"/>
        <v>-51.964049273397123</v>
      </c>
      <c r="L610" s="58" t="b">
        <f t="shared" si="140"/>
        <v>0</v>
      </c>
      <c r="M610" s="66">
        <f t="shared" si="141"/>
        <v>-1.5515998740728296</v>
      </c>
      <c r="N610" s="65">
        <f t="shared" si="142"/>
        <v>2.8649999999999611</v>
      </c>
    </row>
    <row r="611" spans="2:14">
      <c r="B611" s="25">
        <f t="shared" si="130"/>
        <v>2.869999999999961</v>
      </c>
      <c r="C611" s="17">
        <f t="shared" si="131"/>
        <v>30.034918234397853</v>
      </c>
      <c r="D611" s="17">
        <f t="shared" si="132"/>
        <v>11.581299186228126</v>
      </c>
      <c r="E611" s="25">
        <f t="shared" si="133"/>
        <v>1.16867503762475E-5</v>
      </c>
      <c r="F611" s="2">
        <f t="shared" si="134"/>
        <v>81.442664386383328</v>
      </c>
      <c r="G611" s="24">
        <f t="shared" si="135"/>
        <v>0.14262529718196584</v>
      </c>
      <c r="H611" s="2">
        <f t="shared" si="136"/>
        <v>11.986323538876745</v>
      </c>
      <c r="I611" s="24">
        <f t="shared" si="137"/>
        <v>6.3851048878924521</v>
      </c>
      <c r="J611" s="5">
        <f t="shared" si="138"/>
        <v>1.5162345190330372E-5</v>
      </c>
      <c r="K611" s="16">
        <f t="shared" si="139"/>
        <v>-51.964051286640853</v>
      </c>
      <c r="L611" s="58" t="b">
        <f t="shared" si="140"/>
        <v>0</v>
      </c>
      <c r="M611" s="66">
        <f t="shared" si="141"/>
        <v>-1.5515998821265224</v>
      </c>
      <c r="N611" s="65">
        <f t="shared" si="142"/>
        <v>2.869999999999961</v>
      </c>
    </row>
    <row r="612" spans="2:14">
      <c r="B612" s="25">
        <f t="shared" si="130"/>
        <v>2.8749999999999609</v>
      </c>
      <c r="C612" s="17">
        <f t="shared" si="131"/>
        <v>30.09282473047508</v>
      </c>
      <c r="D612" s="17">
        <f t="shared" si="132"/>
        <v>11.581299244661878</v>
      </c>
      <c r="E612" s="25">
        <f t="shared" si="133"/>
        <v>1.1360173378230197E-5</v>
      </c>
      <c r="F612" s="2">
        <f t="shared" si="134"/>
        <v>81.442664797304445</v>
      </c>
      <c r="G612" s="24">
        <f t="shared" si="135"/>
        <v>0.14262528887745138</v>
      </c>
      <c r="H612" s="2">
        <f t="shared" si="136"/>
        <v>11.986322928299046</v>
      </c>
      <c r="I612" s="24">
        <f t="shared" si="137"/>
        <v>6.3851049201086685</v>
      </c>
      <c r="J612" s="5">
        <f t="shared" si="138"/>
        <v>1.4738645472729089E-5</v>
      </c>
      <c r="K612" s="16">
        <f t="shared" si="139"/>
        <v>-51.964053243626132</v>
      </c>
      <c r="L612" s="58" t="b">
        <f t="shared" si="140"/>
        <v>0</v>
      </c>
      <c r="M612" s="66">
        <f t="shared" si="141"/>
        <v>-1.5515998899551597</v>
      </c>
      <c r="N612" s="65">
        <f t="shared" si="142"/>
        <v>2.8749999999999609</v>
      </c>
    </row>
    <row r="613" spans="2:14">
      <c r="B613" s="25">
        <f t="shared" si="130"/>
        <v>2.8799999999999608</v>
      </c>
      <c r="C613" s="17">
        <f t="shared" si="131"/>
        <v>30.150731226840392</v>
      </c>
      <c r="D613" s="17">
        <f t="shared" si="132"/>
        <v>11.581299301462744</v>
      </c>
      <c r="E613" s="25">
        <f t="shared" si="133"/>
        <v>1.1042722337411861E-5</v>
      </c>
      <c r="F613" s="2">
        <f t="shared" si="134"/>
        <v>81.442665196742695</v>
      </c>
      <c r="G613" s="24">
        <f t="shared" si="135"/>
        <v>0.14262528080499998</v>
      </c>
      <c r="H613" s="2">
        <f t="shared" si="136"/>
        <v>11.986322334783457</v>
      </c>
      <c r="I613" s="24">
        <f t="shared" si="137"/>
        <v>6.3851049514246272</v>
      </c>
      <c r="J613" s="5">
        <f t="shared" si="138"/>
        <v>1.432678570733241E-5</v>
      </c>
      <c r="K613" s="16">
        <f t="shared" si="139"/>
        <v>-51.964055145924881</v>
      </c>
      <c r="L613" s="58" t="b">
        <f t="shared" si="140"/>
        <v>0</v>
      </c>
      <c r="M613" s="66">
        <f t="shared" si="141"/>
        <v>-1.5515998975650334</v>
      </c>
      <c r="N613" s="65">
        <f t="shared" si="142"/>
        <v>2.8799999999999608</v>
      </c>
    </row>
    <row r="614" spans="2:14">
      <c r="B614" s="25">
        <f t="shared" si="130"/>
        <v>2.8849999999999607</v>
      </c>
      <c r="C614" s="17">
        <f t="shared" si="131"/>
        <v>30.20863772348574</v>
      </c>
      <c r="D614" s="17">
        <f t="shared" si="132"/>
        <v>11.581299356676356</v>
      </c>
      <c r="E614" s="25">
        <f t="shared" si="133"/>
        <v>1.073414221409436E-5</v>
      </c>
      <c r="F614" s="2">
        <f t="shared" si="134"/>
        <v>81.442665585018972</v>
      </c>
      <c r="G614" s="24">
        <f t="shared" si="135"/>
        <v>0.14262527295812644</v>
      </c>
      <c r="H614" s="2">
        <f t="shared" si="136"/>
        <v>11.986321757853165</v>
      </c>
      <c r="I614" s="24">
        <f t="shared" si="137"/>
        <v>6.3851049818654868</v>
      </c>
      <c r="J614" s="5">
        <f t="shared" si="138"/>
        <v>1.3926435016524776E-5</v>
      </c>
      <c r="K614" s="16">
        <f t="shared" si="139"/>
        <v>-51.964056995065441</v>
      </c>
      <c r="L614" s="58" t="b">
        <f t="shared" si="140"/>
        <v>0</v>
      </c>
      <c r="M614" s="66">
        <f t="shared" si="141"/>
        <v>-1.551599904962254</v>
      </c>
      <c r="N614" s="65">
        <f t="shared" si="142"/>
        <v>2.8849999999999607</v>
      </c>
    </row>
    <row r="615" spans="2:14">
      <c r="B615" s="25">
        <f t="shared" ref="B615:B678" si="143">B614+$C$23</f>
        <v>2.8899999999999606</v>
      </c>
      <c r="C615" s="17">
        <f t="shared" si="131"/>
        <v>30.266544220403297</v>
      </c>
      <c r="D615" s="17">
        <f t="shared" si="132"/>
        <v>11.581299410347066</v>
      </c>
      <c r="E615" s="25">
        <f t="shared" si="133"/>
        <v>1.0434185110228119E-5</v>
      </c>
      <c r="F615" s="2">
        <f t="shared" si="134"/>
        <v>81.442665962445162</v>
      </c>
      <c r="G615" s="24">
        <f t="shared" si="135"/>
        <v>0.14262526533052794</v>
      </c>
      <c r="H615" s="2">
        <f t="shared" si="136"/>
        <v>11.986321197044758</v>
      </c>
      <c r="I615" s="24">
        <f t="shared" si="137"/>
        <v>6.3851050114557006</v>
      </c>
      <c r="J615" s="5">
        <f t="shared" si="138"/>
        <v>1.353727182788897E-5</v>
      </c>
      <c r="K615" s="16">
        <f t="shared" si="139"/>
        <v>-51.964058792533258</v>
      </c>
      <c r="L615" s="58" t="b">
        <f t="shared" si="140"/>
        <v>0</v>
      </c>
      <c r="M615" s="66">
        <f t="shared" si="141"/>
        <v>-1.5515999121527653</v>
      </c>
      <c r="N615" s="65">
        <f t="shared" si="142"/>
        <v>2.8899999999999606</v>
      </c>
    </row>
    <row r="616" spans="2:14">
      <c r="B616" s="25">
        <f t="shared" si="143"/>
        <v>2.8949999999999605</v>
      </c>
      <c r="C616" s="17">
        <f t="shared" si="131"/>
        <v>30.32445071758546</v>
      </c>
      <c r="D616" s="17">
        <f t="shared" si="132"/>
        <v>11.581299462517991</v>
      </c>
      <c r="E616" s="25">
        <f t="shared" si="133"/>
        <v>1.0142610081675075E-5</v>
      </c>
      <c r="F616" s="2">
        <f t="shared" si="134"/>
        <v>81.442666329324481</v>
      </c>
      <c r="G616" s="24">
        <f t="shared" si="135"/>
        <v>0.14262525791607655</v>
      </c>
      <c r="H616" s="2">
        <f t="shared" si="136"/>
        <v>11.986320651907691</v>
      </c>
      <c r="I616" s="24">
        <f t="shared" si="137"/>
        <v>6.385105040219039</v>
      </c>
      <c r="J616" s="5">
        <f t="shared" si="138"/>
        <v>1.3158983491858891E-5</v>
      </c>
      <c r="K616" s="16">
        <f t="shared" si="139"/>
        <v>-51.964060539772191</v>
      </c>
      <c r="L616" s="58" t="b">
        <f t="shared" si="140"/>
        <v>0</v>
      </c>
      <c r="M616" s="66">
        <f t="shared" si="141"/>
        <v>-1.551599919142344</v>
      </c>
      <c r="N616" s="65">
        <f t="shared" si="142"/>
        <v>2.8949999999999605</v>
      </c>
    </row>
    <row r="617" spans="2:14">
      <c r="B617" s="25">
        <f t="shared" si="143"/>
        <v>2.8999999999999604</v>
      </c>
      <c r="C617" s="17">
        <f t="shared" si="131"/>
        <v>30.382357215024832</v>
      </c>
      <c r="D617" s="17">
        <f t="shared" si="132"/>
        <v>11.581299513231041</v>
      </c>
      <c r="E617" s="25">
        <f t="shared" si="133"/>
        <v>9.8591828882564326E-6</v>
      </c>
      <c r="F617" s="2">
        <f t="shared" si="134"/>
        <v>81.44266668595165</v>
      </c>
      <c r="G617" s="24">
        <f t="shared" si="135"/>
        <v>0.14262525070881618</v>
      </c>
      <c r="H617" s="2">
        <f t="shared" si="136"/>
        <v>11.986320122004051</v>
      </c>
      <c r="I617" s="24">
        <f t="shared" si="137"/>
        <v>6.3851050681786088</v>
      </c>
      <c r="J617" s="5">
        <f t="shared" si="138"/>
        <v>1.2791266125948469E-5</v>
      </c>
      <c r="K617" s="16">
        <f t="shared" si="139"/>
        <v>-51.964062238185932</v>
      </c>
      <c r="L617" s="58" t="b">
        <f t="shared" si="140"/>
        <v>0</v>
      </c>
      <c r="M617" s="66">
        <f t="shared" si="141"/>
        <v>-1.5515999259366051</v>
      </c>
      <c r="N617" s="65">
        <f t="shared" si="142"/>
        <v>2.8999999999999604</v>
      </c>
    </row>
    <row r="618" spans="2:14">
      <c r="B618" s="25">
        <f t="shared" si="143"/>
        <v>2.9049999999999603</v>
      </c>
      <c r="C618" s="17">
        <f t="shared" si="131"/>
        <v>30.440263712714227</v>
      </c>
      <c r="D618" s="17">
        <f t="shared" si="132"/>
        <v>11.581299562526956</v>
      </c>
      <c r="E618" s="25">
        <f t="shared" si="133"/>
        <v>9.583675820205033E-6</v>
      </c>
      <c r="F618" s="2">
        <f t="shared" si="134"/>
        <v>81.442667032613144</v>
      </c>
      <c r="G618" s="24">
        <f t="shared" si="135"/>
        <v>0.14262524370295698</v>
      </c>
      <c r="H618" s="2">
        <f t="shared" si="136"/>
        <v>11.986319606908149</v>
      </c>
      <c r="I618" s="24">
        <f t="shared" si="137"/>
        <v>6.3851050953568702</v>
      </c>
      <c r="J618" s="5">
        <f t="shared" si="138"/>
        <v>1.2433824330115409E-5</v>
      </c>
      <c r="K618" s="16">
        <f t="shared" si="139"/>
        <v>-51.964063889138913</v>
      </c>
      <c r="L618" s="58" t="b">
        <f t="shared" si="140"/>
        <v>0</v>
      </c>
      <c r="M618" s="66">
        <f t="shared" si="141"/>
        <v>-1.5515999325410075</v>
      </c>
      <c r="N618" s="65">
        <f t="shared" si="142"/>
        <v>2.9049999999999603</v>
      </c>
    </row>
    <row r="619" spans="2:14">
      <c r="B619" s="25">
        <f t="shared" si="143"/>
        <v>2.9099999999999602</v>
      </c>
      <c r="C619" s="17">
        <f t="shared" si="131"/>
        <v>30.498170210646659</v>
      </c>
      <c r="D619" s="17">
        <f t="shared" si="132"/>
        <v>11.581299610445335</v>
      </c>
      <c r="E619" s="25">
        <f t="shared" si="133"/>
        <v>9.3158675933818803E-6</v>
      </c>
      <c r="F619" s="2">
        <f t="shared" si="134"/>
        <v>81.442667369587483</v>
      </c>
      <c r="G619" s="24">
        <f t="shared" si="135"/>
        <v>0.14262523689287077</v>
      </c>
      <c r="H619" s="2">
        <f t="shared" si="136"/>
        <v>11.986319106206178</v>
      </c>
      <c r="I619" s="24">
        <f t="shared" si="137"/>
        <v>6.3851051217756583</v>
      </c>
      <c r="J619" s="5">
        <f t="shared" si="138"/>
        <v>1.2086370951688455E-5</v>
      </c>
      <c r="K619" s="16">
        <f t="shared" si="139"/>
        <v>-51.964065493957257</v>
      </c>
      <c r="L619" s="58" t="b">
        <f t="shared" si="140"/>
        <v>0</v>
      </c>
      <c r="M619" s="66">
        <f t="shared" si="141"/>
        <v>-1.5515999389608499</v>
      </c>
      <c r="N619" s="65">
        <f t="shared" si="142"/>
        <v>2.9099999999999602</v>
      </c>
    </row>
    <row r="620" spans="2:14">
      <c r="B620" s="25">
        <f t="shared" si="143"/>
        <v>2.9149999999999601</v>
      </c>
      <c r="C620" s="17">
        <f t="shared" si="131"/>
        <v>30.556076708815333</v>
      </c>
      <c r="D620" s="17">
        <f t="shared" si="132"/>
        <v>11.581299657024672</v>
      </c>
      <c r="E620" s="25">
        <f t="shared" si="133"/>
        <v>9.0555430534811377E-6</v>
      </c>
      <c r="F620" s="2">
        <f t="shared" si="134"/>
        <v>81.442667697145311</v>
      </c>
      <c r="G620" s="24">
        <f t="shared" si="135"/>
        <v>0.14262523027308735</v>
      </c>
      <c r="H620" s="2">
        <f t="shared" si="136"/>
        <v>11.98631861949595</v>
      </c>
      <c r="I620" s="24">
        <f t="shared" si="137"/>
        <v>6.3851051474561924</v>
      </c>
      <c r="J620" s="5">
        <f t="shared" si="138"/>
        <v>1.174862689985819E-5</v>
      </c>
      <c r="K620" s="16">
        <f t="shared" si="139"/>
        <v>-51.964067053930272</v>
      </c>
      <c r="L620" s="58" t="b">
        <f t="shared" si="140"/>
        <v>0</v>
      </c>
      <c r="M620" s="66">
        <f t="shared" si="141"/>
        <v>-1.5515999452012998</v>
      </c>
      <c r="N620" s="65">
        <f t="shared" si="142"/>
        <v>2.9149999999999601</v>
      </c>
    </row>
    <row r="621" spans="2:14">
      <c r="B621" s="25">
        <f t="shared" si="143"/>
        <v>2.91999999999996</v>
      </c>
      <c r="C621" s="17">
        <f t="shared" si="131"/>
        <v>30.61398320721365</v>
      </c>
      <c r="D621" s="17">
        <f t="shared" si="132"/>
        <v>11.581299702302388</v>
      </c>
      <c r="E621" s="25">
        <f t="shared" si="133"/>
        <v>8.8024930756126254E-6</v>
      </c>
      <c r="F621" s="2">
        <f t="shared" si="134"/>
        <v>81.442668015549827</v>
      </c>
      <c r="G621" s="24">
        <f t="shared" si="135"/>
        <v>0.14262522383828793</v>
      </c>
      <c r="H621" s="2">
        <f t="shared" si="136"/>
        <v>11.986318146386413</v>
      </c>
      <c r="I621" s="24">
        <f t="shared" si="137"/>
        <v>6.3851051724191059</v>
      </c>
      <c r="J621" s="5">
        <f t="shared" si="138"/>
        <v>1.1420320807228936E-5</v>
      </c>
      <c r="K621" s="16">
        <f t="shared" si="139"/>
        <v>-51.964068570311113</v>
      </c>
      <c r="L621" s="58" t="b">
        <f t="shared" si="140"/>
        <v>0</v>
      </c>
      <c r="M621" s="66">
        <f t="shared" si="141"/>
        <v>-1.5515999512673613</v>
      </c>
      <c r="N621" s="65">
        <f t="shared" si="142"/>
        <v>2.91999999999996</v>
      </c>
    </row>
    <row r="622" spans="2:14">
      <c r="B622" s="25">
        <f t="shared" si="143"/>
        <v>2.9249999999999599</v>
      </c>
      <c r="C622" s="17">
        <f t="shared" si="131"/>
        <v>30.671889705835191</v>
      </c>
      <c r="D622" s="17">
        <f t="shared" si="132"/>
        <v>11.581299746314853</v>
      </c>
      <c r="E622" s="25">
        <f t="shared" si="133"/>
        <v>8.556514382022244E-6</v>
      </c>
      <c r="F622" s="2">
        <f t="shared" si="134"/>
        <v>81.442668325056744</v>
      </c>
      <c r="G622" s="24">
        <f t="shared" si="135"/>
        <v>0.14262521758330474</v>
      </c>
      <c r="H622" s="2">
        <f t="shared" si="136"/>
        <v>11.986317686497607</v>
      </c>
      <c r="I622" s="24">
        <f t="shared" si="137"/>
        <v>6.3851051966844485</v>
      </c>
      <c r="J622" s="5">
        <f t="shared" si="138"/>
        <v>1.1101189011409454E-5</v>
      </c>
      <c r="K622" s="16">
        <f t="shared" si="139"/>
        <v>-51.964070044317786</v>
      </c>
      <c r="L622" s="58" t="b">
        <f t="shared" si="140"/>
        <v>0</v>
      </c>
      <c r="M622" s="66">
        <f t="shared" si="141"/>
        <v>-1.5515999571639156</v>
      </c>
      <c r="N622" s="65">
        <f t="shared" si="142"/>
        <v>2.9249999999999599</v>
      </c>
    </row>
    <row r="623" spans="2:14">
      <c r="B623" s="25">
        <f t="shared" si="143"/>
        <v>2.9299999999999597</v>
      </c>
      <c r="C623" s="17">
        <f t="shared" si="131"/>
        <v>30.729796204673722</v>
      </c>
      <c r="D623" s="17">
        <f t="shared" si="132"/>
        <v>11.581299789097425</v>
      </c>
      <c r="E623" s="25">
        <f t="shared" si="133"/>
        <v>8.3174093576293964E-6</v>
      </c>
      <c r="F623" s="2">
        <f t="shared" si="134"/>
        <v>81.442668625914763</v>
      </c>
      <c r="G623" s="24">
        <f t="shared" si="135"/>
        <v>0.14262521150311144</v>
      </c>
      <c r="H623" s="2">
        <f t="shared" si="136"/>
        <v>11.986317239459982</v>
      </c>
      <c r="I623" s="24">
        <f t="shared" si="137"/>
        <v>6.3851052202717176</v>
      </c>
      <c r="J623" s="5">
        <f t="shared" si="138"/>
        <v>1.0790975067874267E-5</v>
      </c>
      <c r="K623" s="16">
        <f t="shared" si="139"/>
        <v>-51.964071477134659</v>
      </c>
      <c r="L623" s="58" t="b">
        <f t="shared" si="140"/>
        <v>0</v>
      </c>
      <c r="M623" s="66">
        <f t="shared" si="141"/>
        <v>-1.5515999628956916</v>
      </c>
      <c r="N623" s="65">
        <f t="shared" si="142"/>
        <v>2.9299999999999597</v>
      </c>
    </row>
    <row r="624" spans="2:14">
      <c r="B624" s="25">
        <f t="shared" si="143"/>
        <v>2.9349999999999596</v>
      </c>
      <c r="C624" s="17">
        <f t="shared" si="131"/>
        <v>30.787702703723177</v>
      </c>
      <c r="D624" s="17">
        <f t="shared" si="132"/>
        <v>11.581299830684472</v>
      </c>
      <c r="E624" s="25">
        <f t="shared" si="133"/>
        <v>8.0849859474265078E-6</v>
      </c>
      <c r="F624" s="2">
        <f t="shared" si="134"/>
        <v>81.442668918365541</v>
      </c>
      <c r="G624" s="24">
        <f t="shared" si="135"/>
        <v>0.14262520559282446</v>
      </c>
      <c r="H624" s="2">
        <f t="shared" si="136"/>
        <v>11.98631680491448</v>
      </c>
      <c r="I624" s="24">
        <f t="shared" si="137"/>
        <v>6.3851052431998578</v>
      </c>
      <c r="J624" s="5">
        <f t="shared" si="138"/>
        <v>1.048942981368819E-5</v>
      </c>
      <c r="K624" s="16">
        <f t="shared" si="139"/>
        <v>-51.964072869912421</v>
      </c>
      <c r="L624" s="58" t="b">
        <f t="shared" si="140"/>
        <v>0</v>
      </c>
      <c r="M624" s="66">
        <f t="shared" si="141"/>
        <v>-1.5515999684673005</v>
      </c>
      <c r="N624" s="65">
        <f t="shared" si="142"/>
        <v>2.9349999999999596</v>
      </c>
    </row>
    <row r="625" spans="2:14">
      <c r="B625" s="25">
        <f t="shared" si="143"/>
        <v>2.9399999999999595</v>
      </c>
      <c r="C625" s="17">
        <f t="shared" si="131"/>
        <v>30.845609202977663</v>
      </c>
      <c r="D625" s="17">
        <f t="shared" si="132"/>
        <v>11.581299871109401</v>
      </c>
      <c r="E625" s="25">
        <f t="shared" si="133"/>
        <v>7.8590574108927619E-6</v>
      </c>
      <c r="F625" s="2">
        <f t="shared" si="134"/>
        <v>81.442669202643998</v>
      </c>
      <c r="G625" s="24">
        <f t="shared" si="135"/>
        <v>0.14262519984769603</v>
      </c>
      <c r="H625" s="2">
        <f t="shared" si="136"/>
        <v>11.986316382512026</v>
      </c>
      <c r="I625" s="24">
        <f t="shared" si="137"/>
        <v>6.3851052654872893</v>
      </c>
      <c r="J625" s="5">
        <f t="shared" si="138"/>
        <v>1.0196311016313342E-5</v>
      </c>
      <c r="K625" s="16">
        <f t="shared" si="139"/>
        <v>-51.964074223770297</v>
      </c>
      <c r="L625" s="58" t="b">
        <f t="shared" si="140"/>
        <v>0</v>
      </c>
      <c r="M625" s="66">
        <f t="shared" si="141"/>
        <v>-1.5515999738832136</v>
      </c>
      <c r="N625" s="65">
        <f t="shared" si="142"/>
        <v>2.9399999999999595</v>
      </c>
    </row>
    <row r="626" spans="2:14">
      <c r="B626" s="25">
        <f t="shared" si="143"/>
        <v>2.9449999999999594</v>
      </c>
      <c r="C626" s="17">
        <f t="shared" si="131"/>
        <v>30.903515702431449</v>
      </c>
      <c r="D626" s="17">
        <f t="shared" si="132"/>
        <v>11.581299910404688</v>
      </c>
      <c r="E626" s="25">
        <f t="shared" si="133"/>
        <v>7.6394422903407545E-6</v>
      </c>
      <c r="F626" s="2">
        <f t="shared" si="134"/>
        <v>81.44266947897853</v>
      </c>
      <c r="G626" s="24">
        <f t="shared" si="135"/>
        <v>0.14262519426311043</v>
      </c>
      <c r="H626" s="2">
        <f t="shared" si="136"/>
        <v>11.986315971913257</v>
      </c>
      <c r="I626" s="24">
        <f t="shared" si="137"/>
        <v>6.3851052871519167</v>
      </c>
      <c r="J626" s="5">
        <f t="shared" si="138"/>
        <v>9.9113831796033295E-6</v>
      </c>
      <c r="K626" s="16">
        <f t="shared" si="139"/>
        <v>-51.964075539795452</v>
      </c>
      <c r="L626" s="58" t="b">
        <f t="shared" si="140"/>
        <v>0</v>
      </c>
      <c r="M626" s="66">
        <f t="shared" si="141"/>
        <v>-1.5515999791477846</v>
      </c>
      <c r="N626" s="65">
        <f t="shared" si="142"/>
        <v>2.9449999999999594</v>
      </c>
    </row>
    <row r="627" spans="2:14">
      <c r="B627" s="25">
        <f t="shared" si="143"/>
        <v>2.9499999999999593</v>
      </c>
      <c r="C627" s="17">
        <f t="shared" si="131"/>
        <v>30.961422202078964</v>
      </c>
      <c r="D627" s="17">
        <f t="shared" si="132"/>
        <v>11.581299948601899</v>
      </c>
      <c r="E627" s="25">
        <f t="shared" si="133"/>
        <v>7.4259641325854061E-6</v>
      </c>
      <c r="F627" s="2">
        <f t="shared" si="134"/>
        <v>81.442669747591097</v>
      </c>
      <c r="G627" s="24">
        <f t="shared" si="135"/>
        <v>0.14262518883458203</v>
      </c>
      <c r="H627" s="2">
        <f t="shared" si="136"/>
        <v>11.986315572788373</v>
      </c>
      <c r="I627" s="24">
        <f t="shared" si="137"/>
        <v>6.3851053082111422</v>
      </c>
      <c r="J627" s="5">
        <f t="shared" si="138"/>
        <v>9.6344174446761938E-6</v>
      </c>
      <c r="K627" s="16">
        <f t="shared" si="139"/>
        <v>-51.964076819045481</v>
      </c>
      <c r="L627" s="58" t="b">
        <f t="shared" si="140"/>
        <v>0</v>
      </c>
      <c r="M627" s="66">
        <f t="shared" si="141"/>
        <v>-1.5515999842652413</v>
      </c>
      <c r="N627" s="65">
        <f t="shared" si="142"/>
        <v>2.9499999999999593</v>
      </c>
    </row>
    <row r="628" spans="2:14">
      <c r="B628" s="25">
        <f t="shared" si="143"/>
        <v>2.9549999999999592</v>
      </c>
      <c r="C628" s="17">
        <f t="shared" si="131"/>
        <v>31.019328701914798</v>
      </c>
      <c r="D628" s="17">
        <f t="shared" si="132"/>
        <v>11.58129998573172</v>
      </c>
      <c r="E628" s="25">
        <f t="shared" si="133"/>
        <v>7.2184514409181918E-6</v>
      </c>
      <c r="F628" s="2">
        <f t="shared" si="134"/>
        <v>81.442670008697519</v>
      </c>
      <c r="G628" s="24">
        <f t="shared" si="135"/>
        <v>0.14262518355774906</v>
      </c>
      <c r="H628" s="2">
        <f t="shared" si="136"/>
        <v>11.986315184816682</v>
      </c>
      <c r="I628" s="24">
        <f t="shared" si="137"/>
        <v>6.3851053286818855</v>
      </c>
      <c r="J628" s="5">
        <f t="shared" si="138"/>
        <v>9.3651912727078309E-6</v>
      </c>
      <c r="K628" s="16">
        <f t="shared" si="139"/>
        <v>-51.964078062547927</v>
      </c>
      <c r="L628" s="58" t="b">
        <f t="shared" si="140"/>
        <v>0</v>
      </c>
      <c r="M628" s="66">
        <f t="shared" si="141"/>
        <v>-1.5515999892396941</v>
      </c>
      <c r="N628" s="65">
        <f t="shared" si="142"/>
        <v>2.9549999999999592</v>
      </c>
    </row>
    <row r="629" spans="2:14">
      <c r="B629" s="25">
        <f t="shared" si="143"/>
        <v>2.9599999999999591</v>
      </c>
      <c r="C629" s="17">
        <f t="shared" si="131"/>
        <v>31.077235201933686</v>
      </c>
      <c r="D629" s="17">
        <f t="shared" si="132"/>
        <v>11.581300021823978</v>
      </c>
      <c r="E629" s="25">
        <f t="shared" si="133"/>
        <v>7.016737522297913E-6</v>
      </c>
      <c r="F629" s="2">
        <f t="shared" si="134"/>
        <v>81.442670262507534</v>
      </c>
      <c r="G629" s="24">
        <f t="shared" si="135"/>
        <v>0.14262517842837288</v>
      </c>
      <c r="H629" s="2">
        <f t="shared" si="136"/>
        <v>11.986314807686544</v>
      </c>
      <c r="I629" s="24">
        <f t="shared" si="137"/>
        <v>6.3851053485805904</v>
      </c>
      <c r="J629" s="5">
        <f t="shared" si="138"/>
        <v>9.1034884066972731E-6</v>
      </c>
      <c r="K629" s="16">
        <f t="shared" si="139"/>
        <v>-51.964079271301614</v>
      </c>
      <c r="L629" s="58" t="b">
        <f t="shared" si="140"/>
        <v>0</v>
      </c>
      <c r="M629" s="66">
        <f t="shared" si="141"/>
        <v>-1.5515999940751382</v>
      </c>
      <c r="N629" s="65">
        <f t="shared" si="142"/>
        <v>2.9599999999999591</v>
      </c>
    </row>
    <row r="630" spans="2:14">
      <c r="B630" s="25">
        <f t="shared" si="143"/>
        <v>2.964999999999959</v>
      </c>
      <c r="C630" s="17">
        <f t="shared" si="131"/>
        <v>31.135141702130515</v>
      </c>
      <c r="D630" s="17">
        <f t="shared" si="132"/>
        <v>11.581300056907665</v>
      </c>
      <c r="E630" s="25">
        <f t="shared" si="133"/>
        <v>6.8206603530968771E-6</v>
      </c>
      <c r="F630" s="2">
        <f t="shared" si="134"/>
        <v>81.442670509225024</v>
      </c>
      <c r="G630" s="24">
        <f t="shared" si="135"/>
        <v>0.14262517344233322</v>
      </c>
      <c r="H630" s="2">
        <f t="shared" si="136"/>
        <v>11.986314441095018</v>
      </c>
      <c r="I630" s="24">
        <f t="shared" si="137"/>
        <v>6.3851053679232415</v>
      </c>
      <c r="J630" s="5">
        <f t="shared" si="138"/>
        <v>8.8490986278973491E-6</v>
      </c>
      <c r="K630" s="16">
        <f t="shared" si="139"/>
        <v>-51.96408044627767</v>
      </c>
      <c r="L630" s="58" t="b">
        <f t="shared" si="140"/>
        <v>0</v>
      </c>
      <c r="M630" s="66">
        <f t="shared" si="141"/>
        <v>-1.5515999987754601</v>
      </c>
      <c r="N630" s="65">
        <f t="shared" si="142"/>
        <v>2.964999999999959</v>
      </c>
    </row>
    <row r="631" spans="2:14">
      <c r="B631" s="25">
        <f t="shared" si="143"/>
        <v>2.9699999999999589</v>
      </c>
      <c r="C631" s="17">
        <f t="shared" si="131"/>
        <v>31.193048202500311</v>
      </c>
      <c r="D631" s="17">
        <f t="shared" si="132"/>
        <v>11.581300091010966</v>
      </c>
      <c r="E631" s="25">
        <f t="shared" si="133"/>
        <v>6.6300624088277522E-6</v>
      </c>
      <c r="F631" s="2">
        <f t="shared" si="134"/>
        <v>81.442670749048176</v>
      </c>
      <c r="G631" s="24">
        <f t="shared" si="135"/>
        <v>0.14262516859562477</v>
      </c>
      <c r="H631" s="2">
        <f t="shared" si="136"/>
        <v>11.986314084747626</v>
      </c>
      <c r="I631" s="24">
        <f t="shared" si="137"/>
        <v>6.3851053867253764</v>
      </c>
      <c r="J631" s="5">
        <f t="shared" si="138"/>
        <v>8.6018175844664854E-6</v>
      </c>
      <c r="K631" s="16">
        <f t="shared" si="139"/>
        <v>-51.964081588419887</v>
      </c>
      <c r="L631" s="58" t="b">
        <f t="shared" si="140"/>
        <v>0</v>
      </c>
      <c r="M631" s="66">
        <f t="shared" si="141"/>
        <v>-1.5516000033444382</v>
      </c>
      <c r="N631" s="65">
        <f t="shared" si="142"/>
        <v>2.9699999999999589</v>
      </c>
    </row>
    <row r="632" spans="2:14">
      <c r="B632" s="25">
        <f t="shared" si="143"/>
        <v>2.9749999999999588</v>
      </c>
      <c r="C632" s="17">
        <f t="shared" si="131"/>
        <v>31.250954703038243</v>
      </c>
      <c r="D632" s="17">
        <f t="shared" si="132"/>
        <v>11.581300124161279</v>
      </c>
      <c r="E632" s="25">
        <f t="shared" si="133"/>
        <v>6.4447905604515865E-6</v>
      </c>
      <c r="F632" s="2">
        <f t="shared" si="134"/>
        <v>81.442670982169659</v>
      </c>
      <c r="G632" s="24">
        <f t="shared" si="135"/>
        <v>0.14262516388435381</v>
      </c>
      <c r="H632" s="2">
        <f t="shared" si="136"/>
        <v>11.986313738358083</v>
      </c>
      <c r="I632" s="24">
        <f t="shared" si="137"/>
        <v>6.3851054050021014</v>
      </c>
      <c r="J632" s="5">
        <f t="shared" si="138"/>
        <v>8.3614466172883183E-6</v>
      </c>
      <c r="K632" s="16">
        <f t="shared" si="139"/>
        <v>-51.964082698645917</v>
      </c>
      <c r="L632" s="58" t="b">
        <f t="shared" si="140"/>
        <v>0</v>
      </c>
      <c r="M632" s="66">
        <f t="shared" si="141"/>
        <v>-1.551600007785737</v>
      </c>
      <c r="N632" s="65">
        <f t="shared" si="142"/>
        <v>2.9749999999999588</v>
      </c>
    </row>
    <row r="633" spans="2:14">
      <c r="B633" s="25">
        <f t="shared" si="143"/>
        <v>2.9799999999999587</v>
      </c>
      <c r="C633" s="17">
        <f t="shared" si="131"/>
        <v>31.30886120373961</v>
      </c>
      <c r="D633" s="17">
        <f t="shared" si="132"/>
        <v>11.581300156385232</v>
      </c>
      <c r="E633" s="25">
        <f t="shared" si="133"/>
        <v>6.2646959957902058E-6</v>
      </c>
      <c r="F633" s="2">
        <f t="shared" si="134"/>
        <v>81.442671208776773</v>
      </c>
      <c r="G633" s="24">
        <f t="shared" si="135"/>
        <v>0.14262515930473504</v>
      </c>
      <c r="H633" s="2">
        <f t="shared" si="136"/>
        <v>11.986313401648081</v>
      </c>
      <c r="I633" s="24">
        <f t="shared" si="137"/>
        <v>6.385105422768099</v>
      </c>
      <c r="J633" s="5">
        <f t="shared" si="138"/>
        <v>8.1277925985361862E-6</v>
      </c>
      <c r="K633" s="16">
        <f t="shared" si="139"/>
        <v>-51.964083777847506</v>
      </c>
      <c r="L633" s="58" t="b">
        <f t="shared" si="140"/>
        <v>0</v>
      </c>
      <c r="M633" s="66">
        <f t="shared" si="141"/>
        <v>-1.5516000121029272</v>
      </c>
      <c r="N633" s="65">
        <f t="shared" si="142"/>
        <v>2.9799999999999587</v>
      </c>
    </row>
    <row r="634" spans="2:14">
      <c r="B634" s="25">
        <f t="shared" si="143"/>
        <v>2.9849999999999586</v>
      </c>
      <c r="C634" s="17">
        <f t="shared" si="131"/>
        <v>31.366767704599845</v>
      </c>
      <c r="D634" s="17">
        <f t="shared" si="132"/>
        <v>11.581300187708713</v>
      </c>
      <c r="E634" s="25">
        <f t="shared" si="133"/>
        <v>6.0896340186912251E-6</v>
      </c>
      <c r="F634" s="2">
        <f t="shared" si="134"/>
        <v>81.442671429051501</v>
      </c>
      <c r="G634" s="24">
        <f t="shared" si="135"/>
        <v>0.14262515485309055</v>
      </c>
      <c r="H634" s="2">
        <f t="shared" si="136"/>
        <v>11.986313074347207</v>
      </c>
      <c r="I634" s="24">
        <f t="shared" si="137"/>
        <v>6.3851054400376377</v>
      </c>
      <c r="J634" s="5">
        <f t="shared" si="138"/>
        <v>7.9006678792774199E-6</v>
      </c>
      <c r="K634" s="16">
        <f t="shared" si="139"/>
        <v>-51.964084826891728</v>
      </c>
      <c r="L634" s="58" t="b">
        <f t="shared" si="140"/>
        <v>0</v>
      </c>
      <c r="M634" s="66">
        <f t="shared" si="141"/>
        <v>-1.5516000162994796</v>
      </c>
      <c r="N634" s="65">
        <f t="shared" si="142"/>
        <v>2.9849999999999586</v>
      </c>
    </row>
    <row r="635" spans="2:14">
      <c r="B635" s="25">
        <f t="shared" si="143"/>
        <v>2.9899999999999585</v>
      </c>
      <c r="C635" s="17">
        <f t="shared" si="131"/>
        <v>31.424674205614508</v>
      </c>
      <c r="D635" s="17">
        <f t="shared" si="132"/>
        <v>11.581300218156883</v>
      </c>
      <c r="E635" s="25">
        <f t="shared" si="133"/>
        <v>5.9194640108257389E-6</v>
      </c>
      <c r="F635" s="2">
        <f t="shared" si="134"/>
        <v>81.442671643170854</v>
      </c>
      <c r="G635" s="24">
        <f t="shared" si="135"/>
        <v>0.14262515052584318</v>
      </c>
      <c r="H635" s="2">
        <f t="shared" si="136"/>
        <v>11.986312756192454</v>
      </c>
      <c r="I635" s="24">
        <f t="shared" si="137"/>
        <v>6.3851054568245944</v>
      </c>
      <c r="J635" s="5">
        <f t="shared" si="138"/>
        <v>7.679889952441338E-6</v>
      </c>
      <c r="K635" s="16">
        <f t="shared" si="139"/>
        <v>-51.964085846621231</v>
      </c>
      <c r="L635" s="58" t="b">
        <f t="shared" si="140"/>
        <v>0</v>
      </c>
      <c r="M635" s="66">
        <f t="shared" si="141"/>
        <v>-1.5516000203787605</v>
      </c>
      <c r="N635" s="65">
        <f t="shared" si="142"/>
        <v>2.9899999999999585</v>
      </c>
    </row>
    <row r="636" spans="2:14">
      <c r="B636" s="25">
        <f t="shared" si="143"/>
        <v>2.9949999999999584</v>
      </c>
      <c r="C636" s="17">
        <f t="shared" si="131"/>
        <v>31.482580706779284</v>
      </c>
      <c r="D636" s="17">
        <f t="shared" si="132"/>
        <v>11.581300247754204</v>
      </c>
      <c r="E636" s="25">
        <f t="shared" si="133"/>
        <v>5.7540492952515104E-6</v>
      </c>
      <c r="F636" s="2">
        <f t="shared" si="134"/>
        <v>81.442671851306798</v>
      </c>
      <c r="G636" s="24">
        <f t="shared" si="135"/>
        <v>0.14262514631951778</v>
      </c>
      <c r="H636" s="2">
        <f t="shared" si="136"/>
        <v>11.986312446928322</v>
      </c>
      <c r="I636" s="24">
        <f t="shared" si="137"/>
        <v>6.3851054731424526</v>
      </c>
      <c r="J636" s="5">
        <f t="shared" si="138"/>
        <v>7.4652815137115853E-6</v>
      </c>
      <c r="K636" s="16">
        <f t="shared" si="139"/>
        <v>-51.964086837855085</v>
      </c>
      <c r="L636" s="58" t="b">
        <f t="shared" si="140"/>
        <v>0</v>
      </c>
      <c r="M636" s="66">
        <f t="shared" si="141"/>
        <v>-1.5516000243440491</v>
      </c>
      <c r="N636" s="65">
        <f t="shared" si="142"/>
        <v>2.9949999999999584</v>
      </c>
    </row>
    <row r="637" spans="2:14">
      <c r="B637" s="25">
        <f t="shared" si="143"/>
        <v>2.9999999999999583</v>
      </c>
      <c r="C637" s="17">
        <f t="shared" si="131"/>
        <v>31.540487208089981</v>
      </c>
      <c r="D637" s="17">
        <f t="shared" si="132"/>
        <v>11.58130027652445</v>
      </c>
      <c r="E637" s="25">
        <f t="shared" si="133"/>
        <v>5.5932569355779768E-6</v>
      </c>
      <c r="F637" s="2">
        <f t="shared" si="134"/>
        <v>81.442672053626552</v>
      </c>
      <c r="G637" s="24">
        <f t="shared" si="135"/>
        <v>0.1426251422307345</v>
      </c>
      <c r="H637" s="2">
        <f t="shared" si="136"/>
        <v>11.986312146306304</v>
      </c>
      <c r="I637" s="24">
        <f t="shared" si="137"/>
        <v>6.3851054890043208</v>
      </c>
      <c r="J637" s="5">
        <f t="shared" si="138"/>
        <v>7.2566701216619451E-6</v>
      </c>
      <c r="K637" s="16">
        <f t="shared" si="139"/>
        <v>-51.964087801389837</v>
      </c>
      <c r="L637" s="58" t="b">
        <f t="shared" si="140"/>
        <v>0</v>
      </c>
      <c r="M637" s="66">
        <f t="shared" si="141"/>
        <v>-1.551600028198532</v>
      </c>
      <c r="N637" s="65">
        <f t="shared" si="142"/>
        <v>2.9999999999999583</v>
      </c>
    </row>
    <row r="638" spans="2:14">
      <c r="B638" s="25">
        <f t="shared" si="143"/>
        <v>3.0049999999999581</v>
      </c>
      <c r="C638" s="17">
        <f t="shared" si="131"/>
        <v>31.59839370954252</v>
      </c>
      <c r="D638" s="17">
        <f t="shared" si="132"/>
        <v>11.581300304490735</v>
      </c>
      <c r="E638" s="25">
        <f t="shared" si="133"/>
        <v>5.4369577916324758E-6</v>
      </c>
      <c r="F638" s="2">
        <f t="shared" si="134"/>
        <v>81.442672250292631</v>
      </c>
      <c r="G638" s="24">
        <f t="shared" si="135"/>
        <v>0.14262513825620943</v>
      </c>
      <c r="H638" s="2">
        <f t="shared" si="136"/>
        <v>11.986311854084962</v>
      </c>
      <c r="I638" s="24">
        <f t="shared" si="137"/>
        <v>6.3851055044229419</v>
      </c>
      <c r="J638" s="5">
        <f t="shared" si="138"/>
        <v>7.0538882303266542E-6</v>
      </c>
      <c r="K638" s="16">
        <f t="shared" si="139"/>
        <v>-51.964088737999347</v>
      </c>
      <c r="L638" s="58" t="b">
        <f t="shared" si="140"/>
        <v>0</v>
      </c>
      <c r="M638" s="66">
        <f t="shared" si="141"/>
        <v>-1.5516000319453038</v>
      </c>
      <c r="N638" s="65">
        <f t="shared" si="142"/>
        <v>3.0049999999999581</v>
      </c>
    </row>
    <row r="639" spans="2:14">
      <c r="B639" s="25">
        <f t="shared" si="143"/>
        <v>3.009999999999958</v>
      </c>
      <c r="C639" s="17">
        <f t="shared" si="131"/>
        <v>31.656300211132937</v>
      </c>
      <c r="D639" s="17">
        <f t="shared" si="132"/>
        <v>11.581300331675525</v>
      </c>
      <c r="E639" s="25">
        <f t="shared" si="133"/>
        <v>5.2850263077103049E-6</v>
      </c>
      <c r="F639" s="2">
        <f t="shared" si="134"/>
        <v>81.442672441463046</v>
      </c>
      <c r="G639" s="24">
        <f t="shared" si="135"/>
        <v>0.14262513439274885</v>
      </c>
      <c r="H639" s="2">
        <f t="shared" si="136"/>
        <v>11.98631157002948</v>
      </c>
      <c r="I639" s="24">
        <f t="shared" si="137"/>
        <v>6.3851055194107023</v>
      </c>
      <c r="J639" s="5">
        <f t="shared" si="138"/>
        <v>6.8567728946514364E-6</v>
      </c>
      <c r="K639" s="16">
        <f t="shared" si="139"/>
        <v>-51.964089648436037</v>
      </c>
      <c r="L639" s="58" t="b">
        <f t="shared" si="140"/>
        <v>0</v>
      </c>
      <c r="M639" s="66">
        <f t="shared" si="141"/>
        <v>-1.5516000355873736</v>
      </c>
      <c r="N639" s="65">
        <f t="shared" si="142"/>
        <v>3.009999999999958</v>
      </c>
    </row>
    <row r="640" spans="2:14">
      <c r="B640" s="25">
        <f t="shared" si="143"/>
        <v>3.0149999999999579</v>
      </c>
      <c r="C640" s="17">
        <f t="shared" si="131"/>
        <v>31.714206712857376</v>
      </c>
      <c r="D640" s="17">
        <f t="shared" si="132"/>
        <v>11.581300358100657</v>
      </c>
      <c r="E640" s="25">
        <f t="shared" si="133"/>
        <v>5.1373404394445955E-6</v>
      </c>
      <c r="F640" s="2">
        <f t="shared" si="134"/>
        <v>81.442672627291344</v>
      </c>
      <c r="G640" s="24">
        <f t="shared" si="135"/>
        <v>0.14262513063725005</v>
      </c>
      <c r="H640" s="2">
        <f t="shared" si="136"/>
        <v>11.986311293911735</v>
      </c>
      <c r="I640" s="24">
        <f t="shared" si="137"/>
        <v>6.3851055339796412</v>
      </c>
      <c r="J640" s="5">
        <f t="shared" si="138"/>
        <v>6.665165812976531E-6</v>
      </c>
      <c r="K640" s="16">
        <f t="shared" si="139"/>
        <v>-51.964090533431218</v>
      </c>
      <c r="L640" s="58" t="b">
        <f t="shared" si="140"/>
        <v>0</v>
      </c>
      <c r="M640" s="66">
        <f t="shared" si="141"/>
        <v>-1.5516000391276705</v>
      </c>
      <c r="N640" s="65">
        <f t="shared" si="142"/>
        <v>3.0149999999999579</v>
      </c>
    </row>
    <row r="641" spans="2:14">
      <c r="B641" s="25">
        <f t="shared" si="143"/>
        <v>3.0199999999999578</v>
      </c>
      <c r="C641" s="17">
        <f t="shared" si="131"/>
        <v>31.772113214712096</v>
      </c>
      <c r="D641" s="17">
        <f t="shared" si="132"/>
        <v>11.58130038378736</v>
      </c>
      <c r="E641" s="25">
        <f t="shared" si="133"/>
        <v>4.9937815250099579E-6</v>
      </c>
      <c r="F641" s="2">
        <f t="shared" si="134"/>
        <v>81.442672807926812</v>
      </c>
      <c r="G641" s="24">
        <f t="shared" si="135"/>
        <v>0.14262512698669566</v>
      </c>
      <c r="H641" s="2">
        <f t="shared" si="136"/>
        <v>11.986311025509879</v>
      </c>
      <c r="I641" s="24">
        <f t="shared" si="137"/>
        <v>6.3851055481414623</v>
      </c>
      <c r="J641" s="5">
        <f t="shared" si="138"/>
        <v>6.4789130381521246E-6</v>
      </c>
      <c r="K641" s="16">
        <f t="shared" si="139"/>
        <v>-51.964091393696016</v>
      </c>
      <c r="L641" s="58" t="b">
        <f t="shared" si="140"/>
        <v>0</v>
      </c>
      <c r="M641" s="66">
        <f t="shared" si="141"/>
        <v>-1.5516000425690368</v>
      </c>
      <c r="N641" s="65">
        <f t="shared" si="142"/>
        <v>3.0199999999999578</v>
      </c>
    </row>
    <row r="642" spans="2:14">
      <c r="B642" s="25">
        <f t="shared" si="143"/>
        <v>3.0249999999999577</v>
      </c>
      <c r="C642" s="17">
        <f t="shared" si="131"/>
        <v>31.830019716693457</v>
      </c>
      <c r="D642" s="17">
        <f t="shared" si="132"/>
        <v>11.581300408756267</v>
      </c>
      <c r="E642" s="25">
        <f t="shared" si="133"/>
        <v>4.8542342545606316E-6</v>
      </c>
      <c r="F642" s="2">
        <f t="shared" si="134"/>
        <v>81.442672983514569</v>
      </c>
      <c r="G642" s="24">
        <f t="shared" si="135"/>
        <v>0.14262512343815301</v>
      </c>
      <c r="H642" s="2">
        <f t="shared" si="136"/>
        <v>11.986310764608293</v>
      </c>
      <c r="I642" s="24">
        <f t="shared" si="137"/>
        <v>6.3851055619075421</v>
      </c>
      <c r="J642" s="5">
        <f t="shared" si="138"/>
        <v>6.297864943551935E-6</v>
      </c>
      <c r="K642" s="16">
        <f t="shared" si="139"/>
        <v>-51.964092229921356</v>
      </c>
      <c r="L642" s="58" t="b">
        <f t="shared" si="140"/>
        <v>0</v>
      </c>
      <c r="M642" s="66">
        <f t="shared" si="141"/>
        <v>-1.5516000459142365</v>
      </c>
      <c r="N642" s="65">
        <f t="shared" si="142"/>
        <v>3.0249999999999577</v>
      </c>
    </row>
    <row r="643" spans="2:14">
      <c r="B643" s="25">
        <f t="shared" si="143"/>
        <v>3.0299999999999576</v>
      </c>
      <c r="C643" s="17">
        <f t="shared" si="131"/>
        <v>31.887926218797915</v>
      </c>
      <c r="D643" s="17">
        <f t="shared" si="132"/>
        <v>11.581300433027439</v>
      </c>
      <c r="E643" s="25">
        <f t="shared" si="133"/>
        <v>4.7185865337936785E-6</v>
      </c>
      <c r="F643" s="2">
        <f t="shared" si="134"/>
        <v>81.442673154195674</v>
      </c>
      <c r="G643" s="24">
        <f t="shared" si="135"/>
        <v>0.14262511998877145</v>
      </c>
      <c r="H643" s="2">
        <f t="shared" si="136"/>
        <v>11.986310510997384</v>
      </c>
      <c r="I643" s="24">
        <f t="shared" si="137"/>
        <v>6.3851055752889403</v>
      </c>
      <c r="J643" s="5">
        <f t="shared" si="138"/>
        <v>6.1218760885436362E-6</v>
      </c>
      <c r="K643" s="16">
        <f t="shared" si="139"/>
        <v>-51.964093042778984</v>
      </c>
      <c r="L643" s="58" t="b">
        <f t="shared" si="140"/>
        <v>0</v>
      </c>
      <c r="M643" s="66">
        <f t="shared" si="141"/>
        <v>-1.5516000491659554</v>
      </c>
      <c r="N643" s="65">
        <f t="shared" si="142"/>
        <v>3.0299999999999576</v>
      </c>
    </row>
    <row r="644" spans="2:14">
      <c r="B644" s="25">
        <f t="shared" si="143"/>
        <v>3.0349999999999575</v>
      </c>
      <c r="C644" s="17">
        <f t="shared" si="131"/>
        <v>31.945832721022036</v>
      </c>
      <c r="D644" s="17">
        <f t="shared" si="132"/>
        <v>11.581300456620371</v>
      </c>
      <c r="E644" s="25">
        <f t="shared" si="133"/>
        <v>4.586729373708035E-6</v>
      </c>
      <c r="F644" s="2">
        <f t="shared" si="134"/>
        <v>81.442673320107204</v>
      </c>
      <c r="G644" s="24">
        <f t="shared" si="135"/>
        <v>0.14262511663578076</v>
      </c>
      <c r="H644" s="2">
        <f t="shared" si="136"/>
        <v>11.986310264473479</v>
      </c>
      <c r="I644" s="24">
        <f t="shared" si="137"/>
        <v>6.3851055882964047</v>
      </c>
      <c r="J644" s="5">
        <f t="shared" si="138"/>
        <v>5.9508051349389098E-6</v>
      </c>
      <c r="K644" s="16">
        <f t="shared" si="139"/>
        <v>-51.964093832921947</v>
      </c>
      <c r="L644" s="58" t="b">
        <f t="shared" si="140"/>
        <v>0</v>
      </c>
      <c r="M644" s="66">
        <f t="shared" si="141"/>
        <v>-1.5516000523268101</v>
      </c>
      <c r="N644" s="65">
        <f t="shared" si="142"/>
        <v>3.0349999999999575</v>
      </c>
    </row>
    <row r="645" spans="2:14">
      <c r="B645" s="25">
        <f t="shared" si="143"/>
        <v>3.0399999999999574</v>
      </c>
      <c r="C645" s="17">
        <f t="shared" si="131"/>
        <v>32.003739223362473</v>
      </c>
      <c r="D645" s="17">
        <f t="shared" si="132"/>
        <v>11.581300479554017</v>
      </c>
      <c r="E645" s="25">
        <f t="shared" si="133"/>
        <v>4.4585568513107063E-6</v>
      </c>
      <c r="F645" s="2">
        <f t="shared" si="134"/>
        <v>81.442673481382499</v>
      </c>
      <c r="G645" s="24">
        <f t="shared" si="135"/>
        <v>0.14262511337648598</v>
      </c>
      <c r="H645" s="2">
        <f t="shared" si="136"/>
        <v>11.986310024838435</v>
      </c>
      <c r="I645" s="24">
        <f t="shared" si="137"/>
        <v>6.3851056009403875</v>
      </c>
      <c r="J645" s="5">
        <f t="shared" si="138"/>
        <v>5.7845145850147969E-6</v>
      </c>
      <c r="K645" s="16">
        <f t="shared" si="139"/>
        <v>-51.964094600985057</v>
      </c>
      <c r="L645" s="58" t="b">
        <f t="shared" si="140"/>
        <v>0</v>
      </c>
      <c r="M645" s="66">
        <f t="shared" si="141"/>
        <v>-1.5516000553993354</v>
      </c>
      <c r="N645" s="65">
        <f t="shared" si="142"/>
        <v>3.0399999999999574</v>
      </c>
    </row>
    <row r="646" spans="2:14">
      <c r="B646" s="25">
        <f t="shared" si="143"/>
        <v>3.0449999999999573</v>
      </c>
      <c r="C646" s="17">
        <f t="shared" si="131"/>
        <v>32.061645725815978</v>
      </c>
      <c r="D646" s="17">
        <f t="shared" si="132"/>
        <v>11.581300501846801</v>
      </c>
      <c r="E646" s="25">
        <f t="shared" si="133"/>
        <v>4.333966008107784E-6</v>
      </c>
      <c r="F646" s="2">
        <f t="shared" si="134"/>
        <v>81.442673638151078</v>
      </c>
      <c r="G646" s="24">
        <f t="shared" si="135"/>
        <v>0.14262511020826979</v>
      </c>
      <c r="H646" s="2">
        <f t="shared" si="136"/>
        <v>11.986309791899814</v>
      </c>
      <c r="I646" s="24">
        <f t="shared" si="137"/>
        <v>6.385105613231044</v>
      </c>
      <c r="J646" s="5">
        <f t="shared" si="138"/>
        <v>5.6228709018822689E-6</v>
      </c>
      <c r="K646" s="16">
        <f t="shared" si="139"/>
        <v>-51.964095347585229</v>
      </c>
      <c r="L646" s="58" t="b">
        <f t="shared" si="140"/>
        <v>0</v>
      </c>
      <c r="M646" s="66">
        <f t="shared" si="141"/>
        <v>-1.5516000583860023</v>
      </c>
      <c r="N646" s="65">
        <f t="shared" si="142"/>
        <v>3.0449999999999573</v>
      </c>
    </row>
    <row r="647" spans="2:14">
      <c r="B647" s="25">
        <f t="shared" si="143"/>
        <v>3.0499999999999572</v>
      </c>
      <c r="C647" s="17">
        <f t="shared" si="131"/>
        <v>32.119552228379384</v>
      </c>
      <c r="D647" s="17">
        <f t="shared" si="132"/>
        <v>11.581300523516632</v>
      </c>
      <c r="E647" s="25">
        <f t="shared" si="133"/>
        <v>4.2128567584189001E-6</v>
      </c>
      <c r="F647" s="2">
        <f t="shared" si="134"/>
        <v>81.442673790538876</v>
      </c>
      <c r="G647" s="24">
        <f t="shared" si="135"/>
        <v>0.14262510712858692</v>
      </c>
      <c r="H647" s="2">
        <f t="shared" si="136"/>
        <v>11.98630956547048</v>
      </c>
      <c r="I647" s="24">
        <f t="shared" si="137"/>
        <v>6.3851056251782472</v>
      </c>
      <c r="J647" s="5">
        <f t="shared" si="138"/>
        <v>5.4657442248499632E-6</v>
      </c>
      <c r="K647" s="16">
        <f t="shared" si="139"/>
        <v>-51.964096073322303</v>
      </c>
      <c r="L647" s="58" t="b">
        <f t="shared" si="140"/>
        <v>0</v>
      </c>
      <c r="M647" s="66">
        <f t="shared" si="141"/>
        <v>-1.5516000612892089</v>
      </c>
      <c r="N647" s="65">
        <f t="shared" si="142"/>
        <v>3.0499999999999572</v>
      </c>
    </row>
    <row r="648" spans="2:14">
      <c r="B648" s="25">
        <f t="shared" si="143"/>
        <v>3.0549999999999571</v>
      </c>
      <c r="C648" s="17">
        <f t="shared" si="131"/>
        <v>32.177458731049626</v>
      </c>
      <c r="D648" s="17">
        <f t="shared" si="132"/>
        <v>11.581300544580916</v>
      </c>
      <c r="E648" s="25">
        <f t="shared" si="133"/>
        <v>4.0951318064236498E-6</v>
      </c>
      <c r="F648" s="2">
        <f t="shared" si="134"/>
        <v>81.442673938668321</v>
      </c>
      <c r="G648" s="24">
        <f t="shared" si="135"/>
        <v>0.14262510413496343</v>
      </c>
      <c r="H648" s="2">
        <f t="shared" si="136"/>
        <v>11.986309345368541</v>
      </c>
      <c r="I648" s="24">
        <f t="shared" si="137"/>
        <v>6.3851056367915957</v>
      </c>
      <c r="J648" s="5">
        <f t="shared" si="138"/>
        <v>5.3130083326055684E-6</v>
      </c>
      <c r="K648" s="16">
        <f t="shared" si="139"/>
        <v>-51.964096778779179</v>
      </c>
      <c r="L648" s="58" t="b">
        <f t="shared" si="140"/>
        <v>0</v>
      </c>
      <c r="M648" s="66">
        <f t="shared" si="141"/>
        <v>-1.5516000641112893</v>
      </c>
      <c r="N648" s="65">
        <f t="shared" si="142"/>
        <v>3.0549999999999571</v>
      </c>
    </row>
    <row r="649" spans="2:14">
      <c r="B649" s="25">
        <f t="shared" si="143"/>
        <v>3.059999999999957</v>
      </c>
      <c r="C649" s="17">
        <f t="shared" si="131"/>
        <v>32.235365233823721</v>
      </c>
      <c r="D649" s="17">
        <f t="shared" si="132"/>
        <v>11.581300565056575</v>
      </c>
      <c r="E649" s="25">
        <f t="shared" si="133"/>
        <v>3.9806965948613469E-6</v>
      </c>
      <c r="F649" s="2">
        <f t="shared" si="134"/>
        <v>81.442674082658399</v>
      </c>
      <c r="G649" s="24">
        <f t="shared" si="135"/>
        <v>0.14262510122499444</v>
      </c>
      <c r="H649" s="2">
        <f t="shared" si="136"/>
        <v>11.986309131417181</v>
      </c>
      <c r="I649" s="24">
        <f t="shared" si="137"/>
        <v>6.385105648080418</v>
      </c>
      <c r="J649" s="5">
        <f t="shared" si="138"/>
        <v>5.1645405270955508E-6</v>
      </c>
      <c r="K649" s="16">
        <f t="shared" si="139"/>
        <v>-51.964097464522546</v>
      </c>
      <c r="L649" s="58" t="b">
        <f t="shared" si="140"/>
        <v>0</v>
      </c>
      <c r="M649" s="66">
        <f t="shared" si="141"/>
        <v>-1.5516000668545065</v>
      </c>
      <c r="N649" s="65">
        <f t="shared" si="142"/>
        <v>3.059999999999957</v>
      </c>
    </row>
    <row r="650" spans="2:14">
      <c r="B650" s="25">
        <f t="shared" si="143"/>
        <v>3.0649999999999569</v>
      </c>
      <c r="C650" s="17">
        <f t="shared" si="131"/>
        <v>32.293271736698763</v>
      </c>
      <c r="D650" s="17">
        <f t="shared" si="132"/>
        <v>11.581300584960058</v>
      </c>
      <c r="E650" s="25">
        <f t="shared" si="133"/>
        <v>3.8694591860581259E-6</v>
      </c>
      <c r="F650" s="2">
        <f t="shared" si="134"/>
        <v>81.442674222624788</v>
      </c>
      <c r="G650" s="24">
        <f t="shared" si="135"/>
        <v>0.14262509839634227</v>
      </c>
      <c r="H650" s="2">
        <f t="shared" si="136"/>
        <v>11.986308923444525</v>
      </c>
      <c r="I650" s="24">
        <f t="shared" si="137"/>
        <v>6.3851056590537834</v>
      </c>
      <c r="J650" s="5">
        <f t="shared" si="138"/>
        <v>5.0202215386464096E-6</v>
      </c>
      <c r="K650" s="16">
        <f t="shared" si="139"/>
        <v>-51.964098131103462</v>
      </c>
      <c r="L650" s="58" t="b">
        <f t="shared" si="140"/>
        <v>0</v>
      </c>
      <c r="M650" s="66">
        <f t="shared" si="141"/>
        <v>-1.5516000695210685</v>
      </c>
      <c r="N650" s="65">
        <f t="shared" si="142"/>
        <v>3.0649999999999569</v>
      </c>
    </row>
    <row r="651" spans="2:14">
      <c r="B651" s="25">
        <f t="shared" si="143"/>
        <v>3.0699999999999568</v>
      </c>
      <c r="C651" s="17">
        <f t="shared" si="131"/>
        <v>32.351178239671931</v>
      </c>
      <c r="D651" s="17">
        <f t="shared" si="132"/>
        <v>11.581300604307353</v>
      </c>
      <c r="E651" s="25">
        <f t="shared" si="133"/>
        <v>3.7613302226331343E-6</v>
      </c>
      <c r="F651" s="2">
        <f t="shared" si="134"/>
        <v>81.442674358679938</v>
      </c>
      <c r="G651" s="24">
        <f t="shared" si="135"/>
        <v>0.14262509564673423</v>
      </c>
      <c r="H651" s="2">
        <f t="shared" si="136"/>
        <v>11.986308721283478</v>
      </c>
      <c r="I651" s="24">
        <f t="shared" si="137"/>
        <v>6.3851056697205069</v>
      </c>
      <c r="J651" s="5">
        <f t="shared" si="138"/>
        <v>4.8799354140927065E-6</v>
      </c>
      <c r="K651" s="16">
        <f t="shared" si="139"/>
        <v>-51.964098779057231</v>
      </c>
      <c r="L651" s="58" t="b">
        <f t="shared" si="140"/>
        <v>0</v>
      </c>
      <c r="M651" s="66">
        <f t="shared" si="141"/>
        <v>-1.5516000721131125</v>
      </c>
      <c r="N651" s="65">
        <f t="shared" si="142"/>
        <v>3.0699999999999568</v>
      </c>
    </row>
    <row r="652" spans="2:14">
      <c r="B652" s="25">
        <f t="shared" si="143"/>
        <v>3.0749999999999567</v>
      </c>
      <c r="C652" s="17">
        <f t="shared" si="131"/>
        <v>32.409084742740482</v>
      </c>
      <c r="D652" s="17">
        <f t="shared" si="132"/>
        <v>11.581300623114004</v>
      </c>
      <c r="E652" s="25">
        <f t="shared" si="133"/>
        <v>3.6562228248980515E-6</v>
      </c>
      <c r="F652" s="2">
        <f t="shared" si="134"/>
        <v>81.442674490933129</v>
      </c>
      <c r="G652" s="24">
        <f t="shared" si="135"/>
        <v>0.14262509297396211</v>
      </c>
      <c r="H652" s="2">
        <f t="shared" si="136"/>
        <v>11.986308524771683</v>
      </c>
      <c r="I652" s="24">
        <f t="shared" si="137"/>
        <v>6.3851056800891568</v>
      </c>
      <c r="J652" s="5">
        <f t="shared" si="138"/>
        <v>4.7435694898711568E-6</v>
      </c>
      <c r="K652" s="16">
        <f t="shared" si="139"/>
        <v>-51.964099408904517</v>
      </c>
      <c r="L652" s="58" t="b">
        <f t="shared" si="140"/>
        <v>0</v>
      </c>
      <c r="M652" s="66">
        <f t="shared" si="141"/>
        <v>-1.5516000746327254</v>
      </c>
      <c r="N652" s="65">
        <f t="shared" si="142"/>
        <v>3.0749999999999567</v>
      </c>
    </row>
    <row r="653" spans="2:14">
      <c r="B653" s="25">
        <f t="shared" si="143"/>
        <v>3.0799999999999566</v>
      </c>
      <c r="C653" s="17">
        <f t="shared" si="131"/>
        <v>32.466991245901752</v>
      </c>
      <c r="D653" s="17">
        <f t="shared" si="132"/>
        <v>11.581300641395117</v>
      </c>
      <c r="E653" s="25">
        <f t="shared" si="133"/>
        <v>3.5540525733931802E-6</v>
      </c>
      <c r="F653" s="2">
        <f t="shared" si="134"/>
        <v>81.442674619490603</v>
      </c>
      <c r="G653" s="24">
        <f t="shared" si="135"/>
        <v>0.14262509037587837</v>
      </c>
      <c r="H653" s="2">
        <f t="shared" si="136"/>
        <v>11.986308333751243</v>
      </c>
      <c r="I653" s="24">
        <f t="shared" si="137"/>
        <v>6.3851056901680625</v>
      </c>
      <c r="J653" s="5">
        <f t="shared" si="138"/>
        <v>4.6110141965987157E-6</v>
      </c>
      <c r="K653" s="16">
        <f t="shared" si="139"/>
        <v>-51.96410002115114</v>
      </c>
      <c r="L653" s="58" t="b">
        <f t="shared" si="140"/>
        <v>0</v>
      </c>
      <c r="M653" s="66">
        <f t="shared" si="141"/>
        <v>-1.5516000770819325</v>
      </c>
      <c r="N653" s="65">
        <f t="shared" si="142"/>
        <v>3.0799999999999566</v>
      </c>
    </row>
    <row r="654" spans="2:14">
      <c r="B654" s="25">
        <f t="shared" si="143"/>
        <v>3.0849999999999564</v>
      </c>
      <c r="C654" s="17">
        <f t="shared" si="131"/>
        <v>32.524897749153155</v>
      </c>
      <c r="D654" s="17">
        <f t="shared" si="132"/>
        <v>11.581300659165381</v>
      </c>
      <c r="E654" s="25">
        <f t="shared" si="133"/>
        <v>3.4547373899145378E-6</v>
      </c>
      <c r="F654" s="2">
        <f t="shared" si="134"/>
        <v>81.442674744455644</v>
      </c>
      <c r="G654" s="24">
        <f t="shared" si="135"/>
        <v>0.14262508785039624</v>
      </c>
      <c r="H654" s="2">
        <f t="shared" si="136"/>
        <v>11.986308148068737</v>
      </c>
      <c r="I654" s="24">
        <f t="shared" si="137"/>
        <v>6.3851056999653224</v>
      </c>
      <c r="J654" s="5">
        <f t="shared" si="138"/>
        <v>4.4821630675691824E-6</v>
      </c>
      <c r="K654" s="16">
        <f t="shared" si="139"/>
        <v>-51.964100616289059</v>
      </c>
      <c r="L654" s="58" t="b">
        <f t="shared" si="140"/>
        <v>0</v>
      </c>
      <c r="M654" s="66">
        <f t="shared" si="141"/>
        <v>-1.5516000794626947</v>
      </c>
      <c r="N654" s="65">
        <f t="shared" si="142"/>
        <v>3.0849999999999564</v>
      </c>
    </row>
    <row r="655" spans="2:14">
      <c r="B655" s="25">
        <f t="shared" si="143"/>
        <v>3.0899999999999563</v>
      </c>
      <c r="C655" s="17">
        <f t="shared" si="131"/>
        <v>32.582804252492167</v>
      </c>
      <c r="D655" s="17">
        <f t="shared" si="132"/>
        <v>11.581300676439067</v>
      </c>
      <c r="E655" s="25">
        <f t="shared" si="133"/>
        <v>3.3581975004030506E-6</v>
      </c>
      <c r="F655" s="2">
        <f t="shared" si="134"/>
        <v>81.442674865928637</v>
      </c>
      <c r="G655" s="24">
        <f t="shared" si="135"/>
        <v>0.14262508539548638</v>
      </c>
      <c r="H655" s="2">
        <f t="shared" si="136"/>
        <v>11.986307967574957</v>
      </c>
      <c r="I655" s="24">
        <f t="shared" si="137"/>
        <v>6.3851057094888048</v>
      </c>
      <c r="J655" s="5">
        <f t="shared" si="138"/>
        <v>4.3569125645728052E-6</v>
      </c>
      <c r="K655" s="16">
        <f t="shared" si="139"/>
        <v>-51.964101194796299</v>
      </c>
      <c r="L655" s="58" t="b">
        <f t="shared" si="140"/>
        <v>0</v>
      </c>
      <c r="M655" s="66">
        <f t="shared" si="141"/>
        <v>-1.5516000817769307</v>
      </c>
      <c r="N655" s="65">
        <f t="shared" si="142"/>
        <v>3.0899999999999563</v>
      </c>
    </row>
    <row r="656" spans="2:14">
      <c r="B656" s="25">
        <f t="shared" si="143"/>
        <v>3.0949999999999562</v>
      </c>
      <c r="C656" s="17">
        <f t="shared" si="131"/>
        <v>32.640710755916338</v>
      </c>
      <c r="D656" s="17">
        <f t="shared" si="132"/>
        <v>11.581300693230055</v>
      </c>
      <c r="E656" s="25">
        <f t="shared" si="133"/>
        <v>3.2643553257950989E-6</v>
      </c>
      <c r="F656" s="2">
        <f t="shared" si="134"/>
        <v>81.442674984007169</v>
      </c>
      <c r="G656" s="24">
        <f t="shared" si="135"/>
        <v>0.1426250830091772</v>
      </c>
      <c r="H656" s="2">
        <f t="shared" si="136"/>
        <v>11.986307792124945</v>
      </c>
      <c r="I656" s="24">
        <f t="shared" si="137"/>
        <v>6.3851057187461615</v>
      </c>
      <c r="J656" s="5">
        <f t="shared" si="138"/>
        <v>4.235162096305592E-6</v>
      </c>
      <c r="K656" s="16">
        <f t="shared" si="139"/>
        <v>-51.964101757137676</v>
      </c>
      <c r="L656" s="58" t="b">
        <f t="shared" si="140"/>
        <v>0</v>
      </c>
      <c r="M656" s="66">
        <f t="shared" si="141"/>
        <v>-1.5516000840264965</v>
      </c>
      <c r="N656" s="65">
        <f t="shared" si="142"/>
        <v>3.0949999999999562</v>
      </c>
    </row>
    <row r="657" spans="2:14">
      <c r="B657" s="25">
        <f t="shared" si="143"/>
        <v>3.0999999999999561</v>
      </c>
      <c r="C657" s="17">
        <f t="shared" si="131"/>
        <v>32.698617259423294</v>
      </c>
      <c r="D657" s="17">
        <f t="shared" si="132"/>
        <v>11.581300709551831</v>
      </c>
      <c r="E657" s="25">
        <f t="shared" si="133"/>
        <v>3.1731355038524056E-6</v>
      </c>
      <c r="F657" s="2">
        <f t="shared" si="134"/>
        <v>81.442675098786083</v>
      </c>
      <c r="G657" s="24">
        <f t="shared" si="135"/>
        <v>0.14262508068955154</v>
      </c>
      <c r="H657" s="2">
        <f t="shared" si="136"/>
        <v>11.986307621577744</v>
      </c>
      <c r="I657" s="24">
        <f t="shared" si="137"/>
        <v>6.3851057277448282</v>
      </c>
      <c r="J657" s="5">
        <f t="shared" si="138"/>
        <v>4.1168138484372091E-6</v>
      </c>
      <c r="K657" s="16">
        <f t="shared" si="139"/>
        <v>-51.964102303764768</v>
      </c>
      <c r="L657" s="58" t="b">
        <f t="shared" si="140"/>
        <v>0</v>
      </c>
      <c r="M657" s="66">
        <f t="shared" si="141"/>
        <v>-1.5516000862132007</v>
      </c>
      <c r="N657" s="65">
        <f t="shared" si="142"/>
        <v>3.0999999999999561</v>
      </c>
    </row>
    <row r="658" spans="2:14">
      <c r="B658" s="25">
        <f t="shared" si="143"/>
        <v>3.104999999999956</v>
      </c>
      <c r="C658" s="17">
        <f t="shared" si="131"/>
        <v>32.756523763010719</v>
      </c>
      <c r="D658" s="17">
        <f t="shared" si="132"/>
        <v>11.581300725417508</v>
      </c>
      <c r="E658" s="25">
        <f t="shared" si="133"/>
        <v>3.0844647407187882E-6</v>
      </c>
      <c r="F658" s="2">
        <f t="shared" si="134"/>
        <v>81.442675210357592</v>
      </c>
      <c r="G658" s="24">
        <f t="shared" si="135"/>
        <v>0.14262507843474601</v>
      </c>
      <c r="H658" s="2">
        <f t="shared" si="136"/>
        <v>11.986307455796354</v>
      </c>
      <c r="I658" s="24">
        <f t="shared" si="137"/>
        <v>6.3851057364920347</v>
      </c>
      <c r="J658" s="5">
        <f t="shared" si="138"/>
        <v>4.0017727496245687E-6</v>
      </c>
      <c r="K658" s="16">
        <f t="shared" si="139"/>
        <v>-51.964102835116897</v>
      </c>
      <c r="L658" s="58" t="b">
        <f t="shared" si="140"/>
        <v>0</v>
      </c>
      <c r="M658" s="66">
        <f t="shared" si="141"/>
        <v>-1.5516000883387964</v>
      </c>
      <c r="N658" s="65">
        <f t="shared" si="142"/>
        <v>3.104999999999956</v>
      </c>
    </row>
    <row r="659" spans="2:14">
      <c r="B659" s="25">
        <f t="shared" si="143"/>
        <v>3.1099999999999559</v>
      </c>
      <c r="C659" s="17">
        <f t="shared" si="131"/>
        <v>32.814430266676361</v>
      </c>
      <c r="D659" s="17">
        <f t="shared" si="132"/>
        <v>11.581300740839831</v>
      </c>
      <c r="E659" s="25">
        <f t="shared" si="133"/>
        <v>2.9982718218350998E-6</v>
      </c>
      <c r="F659" s="2">
        <f t="shared" si="134"/>
        <v>81.442675318811325</v>
      </c>
      <c r="G659" s="24">
        <f t="shared" si="135"/>
        <v>0.14262507624294909</v>
      </c>
      <c r="H659" s="2">
        <f t="shared" si="136"/>
        <v>11.986307294647581</v>
      </c>
      <c r="I659" s="24">
        <f t="shared" si="137"/>
        <v>6.3851057449948074</v>
      </c>
      <c r="J659" s="5">
        <f t="shared" si="138"/>
        <v>3.8899463766330727E-6</v>
      </c>
      <c r="K659" s="16">
        <f t="shared" si="139"/>
        <v>-51.964103351620743</v>
      </c>
      <c r="L659" s="58" t="b">
        <f t="shared" si="140"/>
        <v>0</v>
      </c>
      <c r="M659" s="66">
        <f t="shared" si="141"/>
        <v>-1.551600090404996</v>
      </c>
      <c r="N659" s="65">
        <f t="shared" si="142"/>
        <v>3.1099999999999559</v>
      </c>
    </row>
    <row r="660" spans="2:14">
      <c r="B660" s="25">
        <f t="shared" si="143"/>
        <v>3.1149999999999558</v>
      </c>
      <c r="C660" s="17">
        <f t="shared" si="131"/>
        <v>32.872336770418038</v>
      </c>
      <c r="D660" s="17">
        <f t="shared" si="132"/>
        <v>11.58130075583119</v>
      </c>
      <c r="E660" s="25">
        <f t="shared" si="133"/>
        <v>2.9144874907833402E-6</v>
      </c>
      <c r="F660" s="2">
        <f t="shared" si="134"/>
        <v>81.442675424234395</v>
      </c>
      <c r="G660" s="24">
        <f t="shared" si="135"/>
        <v>0.14262507411240047</v>
      </c>
      <c r="H660" s="2">
        <f t="shared" si="136"/>
        <v>11.986307138002001</v>
      </c>
      <c r="I660" s="24">
        <f t="shared" si="137"/>
        <v>6.3851057532599764</v>
      </c>
      <c r="J660" s="5">
        <f t="shared" si="138"/>
        <v>3.7812449161018919E-6</v>
      </c>
      <c r="K660" s="16">
        <f t="shared" si="139"/>
        <v>-51.964103853691377</v>
      </c>
      <c r="L660" s="58" t="b">
        <f t="shared" si="140"/>
        <v>0</v>
      </c>
      <c r="M660" s="66">
        <f t="shared" si="141"/>
        <v>-1.5516000924134588</v>
      </c>
      <c r="N660" s="65">
        <f t="shared" si="142"/>
        <v>3.1149999999999558</v>
      </c>
    </row>
    <row r="661" spans="2:14">
      <c r="B661" s="25">
        <f t="shared" si="143"/>
        <v>3.1199999999999557</v>
      </c>
      <c r="C661" s="17">
        <f t="shared" si="131"/>
        <v>32.930243274233625</v>
      </c>
      <c r="D661" s="17">
        <f t="shared" si="132"/>
        <v>11.581300770403628</v>
      </c>
      <c r="E661" s="25">
        <f t="shared" si="133"/>
        <v>2.8330444536526342E-6</v>
      </c>
      <c r="F661" s="2">
        <f t="shared" si="134"/>
        <v>81.442675526711511</v>
      </c>
      <c r="G661" s="24">
        <f t="shared" si="135"/>
        <v>0.14262507204138811</v>
      </c>
      <c r="H661" s="2">
        <f t="shared" si="136"/>
        <v>11.986306985733743</v>
      </c>
      <c r="I661" s="24">
        <f t="shared" si="137"/>
        <v>6.3851057612941817</v>
      </c>
      <c r="J661" s="5">
        <f t="shared" si="138"/>
        <v>3.6755810201016814E-6</v>
      </c>
      <c r="K661" s="16">
        <f t="shared" si="139"/>
        <v>-51.964104341731925</v>
      </c>
      <c r="L661" s="58" t="b">
        <f t="shared" si="140"/>
        <v>0</v>
      </c>
      <c r="M661" s="66">
        <f t="shared" si="141"/>
        <v>-1.5516000943657957</v>
      </c>
      <c r="N661" s="65">
        <f t="shared" si="142"/>
        <v>3.1199999999999557</v>
      </c>
    </row>
    <row r="662" spans="2:14">
      <c r="B662" s="25">
        <f t="shared" si="143"/>
        <v>3.1249999999999556</v>
      </c>
      <c r="C662" s="17">
        <f t="shared" si="131"/>
        <v>32.988149778121056</v>
      </c>
      <c r="D662" s="17">
        <f t="shared" si="132"/>
        <v>11.58130078456885</v>
      </c>
      <c r="E662" s="25">
        <f t="shared" si="133"/>
        <v>2.7538772709812749E-6</v>
      </c>
      <c r="F662" s="2">
        <f t="shared" si="134"/>
        <v>81.44267562632497</v>
      </c>
      <c r="G662" s="24">
        <f t="shared" si="135"/>
        <v>0.14262507002824881</v>
      </c>
      <c r="H662" s="2">
        <f t="shared" si="136"/>
        <v>11.986306837720521</v>
      </c>
      <c r="I662" s="24">
        <f t="shared" si="137"/>
        <v>6.3851057691038777</v>
      </c>
      <c r="J662" s="5">
        <f t="shared" si="138"/>
        <v>3.572869831624401E-6</v>
      </c>
      <c r="K662" s="16">
        <f t="shared" si="139"/>
        <v>-51.96410481613465</v>
      </c>
      <c r="L662" s="58" t="b">
        <f t="shared" si="140"/>
        <v>0</v>
      </c>
      <c r="M662" s="66">
        <f t="shared" si="141"/>
        <v>-1.5516000962635754</v>
      </c>
      <c r="N662" s="65">
        <f t="shared" si="142"/>
        <v>3.1249999999999556</v>
      </c>
    </row>
    <row r="663" spans="2:14">
      <c r="B663" s="25">
        <f t="shared" si="143"/>
        <v>3.1299999999999555</v>
      </c>
      <c r="C663" s="17">
        <f t="shared" si="131"/>
        <v>33.046056282078325</v>
      </c>
      <c r="D663" s="17">
        <f t="shared" si="132"/>
        <v>11.581300798338235</v>
      </c>
      <c r="E663" s="25">
        <f t="shared" si="133"/>
        <v>2.6769223566652278E-6</v>
      </c>
      <c r="F663" s="2">
        <f t="shared" si="134"/>
        <v>81.442675723154835</v>
      </c>
      <c r="G663" s="24">
        <f t="shared" si="135"/>
        <v>0.1426250680713648</v>
      </c>
      <c r="H663" s="2">
        <f t="shared" si="136"/>
        <v>11.986306693843385</v>
      </c>
      <c r="I663" s="24">
        <f t="shared" si="137"/>
        <v>6.3851057766953385</v>
      </c>
      <c r="J663" s="5">
        <f t="shared" si="138"/>
        <v>3.4730288104029121E-6</v>
      </c>
      <c r="K663" s="16">
        <f t="shared" si="139"/>
        <v>-51.964105277280503</v>
      </c>
      <c r="L663" s="58" t="b">
        <f t="shared" si="140"/>
        <v>0</v>
      </c>
      <c r="M663" s="66">
        <f t="shared" si="141"/>
        <v>-1.551600098108322</v>
      </c>
      <c r="N663" s="65">
        <f t="shared" si="142"/>
        <v>3.1299999999999555</v>
      </c>
    </row>
    <row r="664" spans="2:14">
      <c r="B664" s="25">
        <f t="shared" si="143"/>
        <v>3.1349999999999554</v>
      </c>
      <c r="C664" s="17">
        <f t="shared" si="131"/>
        <v>33.10396278610348</v>
      </c>
      <c r="D664" s="17">
        <f t="shared" si="132"/>
        <v>11.581300811722848</v>
      </c>
      <c r="E664" s="25">
        <f t="shared" si="133"/>
        <v>2.6021178753576518E-6</v>
      </c>
      <c r="F664" s="2">
        <f t="shared" si="134"/>
        <v>81.442675817278854</v>
      </c>
      <c r="G664" s="24">
        <f t="shared" si="135"/>
        <v>0.14262506616916446</v>
      </c>
      <c r="H664" s="2">
        <f t="shared" si="136"/>
        <v>11.986306553986793</v>
      </c>
      <c r="I664" s="24">
        <f t="shared" si="137"/>
        <v>6.3851057840746623</v>
      </c>
      <c r="J664" s="5">
        <f t="shared" si="138"/>
        <v>3.375977772561802E-6</v>
      </c>
      <c r="K664" s="16">
        <f t="shared" si="139"/>
        <v>-51.964105725540094</v>
      </c>
      <c r="L664" s="58" t="b">
        <f t="shared" si="140"/>
        <v>0</v>
      </c>
      <c r="M664" s="66">
        <f t="shared" si="141"/>
        <v>-1.5516000999015205</v>
      </c>
      <c r="N664" s="65">
        <f t="shared" si="142"/>
        <v>3.1349999999999554</v>
      </c>
    </row>
    <row r="665" spans="2:14">
      <c r="B665" s="25">
        <f t="shared" si="143"/>
        <v>3.1399999999999553</v>
      </c>
      <c r="C665" s="17">
        <f t="shared" si="131"/>
        <v>33.161869290194623</v>
      </c>
      <c r="D665" s="17">
        <f t="shared" si="132"/>
        <v>11.581300824733438</v>
      </c>
      <c r="E665" s="25">
        <f t="shared" si="133"/>
        <v>2.5294037512008489E-6</v>
      </c>
      <c r="F665" s="2">
        <f t="shared" si="134"/>
        <v>81.442675908772657</v>
      </c>
      <c r="G665" s="24">
        <f t="shared" si="135"/>
        <v>0.14262506432011934</v>
      </c>
      <c r="H665" s="2">
        <f t="shared" si="136"/>
        <v>11.986306418038362</v>
      </c>
      <c r="I665" s="24">
        <f t="shared" si="137"/>
        <v>6.385105791247776</v>
      </c>
      <c r="J665" s="5">
        <f t="shared" si="138"/>
        <v>3.2816387362623976E-6</v>
      </c>
      <c r="K665" s="16">
        <f t="shared" si="139"/>
        <v>-51.964106161273449</v>
      </c>
      <c r="L665" s="58" t="b">
        <f t="shared" si="140"/>
        <v>0</v>
      </c>
      <c r="M665" s="66">
        <f t="shared" si="141"/>
        <v>-1.5516001016446097</v>
      </c>
      <c r="N665" s="65">
        <f t="shared" si="142"/>
        <v>3.1399999999999553</v>
      </c>
    </row>
    <row r="666" spans="2:14">
      <c r="B666" s="25">
        <f t="shared" si="143"/>
        <v>3.1449999999999552</v>
      </c>
      <c r="C666" s="17">
        <f t="shared" ref="C666:C729" si="144">C665+$C$23*(D666+D665)/2</f>
        <v>33.219775794349907</v>
      </c>
      <c r="D666" s="17">
        <f t="shared" ref="D666:D729" si="145">D665+E665*$C$23</f>
        <v>11.581300837380457</v>
      </c>
      <c r="E666" s="25">
        <f t="shared" ref="E666:E729" si="146">COS($C$14*PI()/180)*IF(L666,$K$18,($C$22*$C$16*$C$15*($C$21*(1-D666*$C$16/(2*PI()*$C$13/COS($C$14*PI()/180)*$C$20))-$C$19)/($C$12*$C$13)))</f>
        <v>2.4587215543108394E-6</v>
      </c>
      <c r="F666" s="2">
        <f t="shared" ref="F666:F729" si="147">IF(L666,$C$20*(1-G666/$C$21),I666*$C$16)</f>
        <v>81.442675997709742</v>
      </c>
      <c r="G666" s="24">
        <f t="shared" ref="G666:G729" si="148">IF(L666,(J666/($C$16*$C$15)+$C$19),$C$21*(1-F666/$C$20))</f>
        <v>0.14262506252274443</v>
      </c>
      <c r="H666" s="2">
        <f t="shared" ref="H666:H729" si="149">($I$21-$I$20)*G666/$C$21+$I$20</f>
        <v>11.98630628588891</v>
      </c>
      <c r="I666" s="24">
        <f t="shared" ref="I666:I729" si="150">IF(L666,F666/$C$16,D666/(2*PI()*$C$13))*COS($C$14*PI()/180)</f>
        <v>6.3851057982204438</v>
      </c>
      <c r="J666" s="5">
        <f t="shared" ref="J666:J729" si="151">IF(L666,$I$18*$C$13,$C$16*$C$15*(G666-$C$19))</f>
        <v>3.1899359344476712E-6</v>
      </c>
      <c r="K666" s="16">
        <f t="shared" ref="K666:K729" si="152">$C$16*$C$15*($C$21*(1-D666*$C$16/(2*PI()*$C$13*$C$20))-$C$19)/$C$13</f>
        <v>-51.964106584830532</v>
      </c>
      <c r="L666" s="58" t="b">
        <f t="shared" ref="L666:L729" si="153">IF(L665,K666&gt;$I$18,K666&gt;$I$17)</f>
        <v>0</v>
      </c>
      <c r="M666" s="66">
        <f t="shared" ref="M666:M729" si="154">2*PI()*$C$13*I666-D666</f>
        <v>-1.5516001033389877</v>
      </c>
      <c r="N666" s="65">
        <f t="shared" ref="N666:N729" si="155">B666</f>
        <v>3.1449999999999552</v>
      </c>
    </row>
    <row r="667" spans="2:14">
      <c r="B667" s="25">
        <f t="shared" si="143"/>
        <v>3.1499999999999551</v>
      </c>
      <c r="C667" s="17">
        <f t="shared" si="144"/>
        <v>33.277682298567541</v>
      </c>
      <c r="D667" s="17">
        <f t="shared" si="145"/>
        <v>11.581300849674065</v>
      </c>
      <c r="E667" s="25">
        <f t="shared" si="146"/>
        <v>2.3900145378881751E-6</v>
      </c>
      <c r="F667" s="2">
        <f t="shared" si="147"/>
        <v>81.442676084161548</v>
      </c>
      <c r="G667" s="24">
        <f t="shared" si="148"/>
        <v>0.14262506077559592</v>
      </c>
      <c r="H667" s="2">
        <f t="shared" si="149"/>
        <v>11.986306157432285</v>
      </c>
      <c r="I667" s="24">
        <f t="shared" si="150"/>
        <v>6.3851058049982647</v>
      </c>
      <c r="J667" s="5">
        <f t="shared" si="151"/>
        <v>3.1007957043863788E-6</v>
      </c>
      <c r="K667" s="16">
        <f t="shared" si="152"/>
        <v>-51.964106996551585</v>
      </c>
      <c r="L667" s="58" t="b">
        <f t="shared" si="153"/>
        <v>0</v>
      </c>
      <c r="M667" s="66">
        <f t="shared" si="154"/>
        <v>-1.5516001049860204</v>
      </c>
      <c r="N667" s="65">
        <f t="shared" si="155"/>
        <v>3.1499999999999551</v>
      </c>
    </row>
    <row r="668" spans="2:14">
      <c r="B668" s="25">
        <f t="shared" si="143"/>
        <v>3.154999999999955</v>
      </c>
      <c r="C668" s="17">
        <f t="shared" si="144"/>
        <v>33.335588802845784</v>
      </c>
      <c r="D668" s="17">
        <f t="shared" si="145"/>
        <v>11.581300861624138</v>
      </c>
      <c r="E668" s="25">
        <f t="shared" si="146"/>
        <v>2.3232274701277838E-6</v>
      </c>
      <c r="F668" s="2">
        <f t="shared" si="147"/>
        <v>81.442676168197522</v>
      </c>
      <c r="G668" s="24">
        <f t="shared" si="148"/>
        <v>0.14262505907726991</v>
      </c>
      <c r="H668" s="2">
        <f t="shared" si="149"/>
        <v>11.986306032565263</v>
      </c>
      <c r="I668" s="24">
        <f t="shared" si="150"/>
        <v>6.3851058115866852</v>
      </c>
      <c r="J668" s="5">
        <f t="shared" si="151"/>
        <v>3.0141464182841229E-6</v>
      </c>
      <c r="K668" s="16">
        <f t="shared" si="152"/>
        <v>-51.964107396767524</v>
      </c>
      <c r="L668" s="58" t="b">
        <f t="shared" si="153"/>
        <v>0</v>
      </c>
      <c r="M668" s="66">
        <f t="shared" si="154"/>
        <v>-1.551600106587026</v>
      </c>
      <c r="N668" s="65">
        <f t="shared" si="155"/>
        <v>3.154999999999955</v>
      </c>
    </row>
    <row r="669" spans="2:14">
      <c r="B669" s="25">
        <f t="shared" si="143"/>
        <v>3.1599999999999548</v>
      </c>
      <c r="C669" s="17">
        <f t="shared" si="144"/>
        <v>33.393495307182945</v>
      </c>
      <c r="D669" s="17">
        <f t="shared" si="145"/>
        <v>11.581300873240275</v>
      </c>
      <c r="E669" s="25">
        <f t="shared" si="146"/>
        <v>2.2583067204470359E-6</v>
      </c>
      <c r="F669" s="2">
        <f t="shared" si="147"/>
        <v>81.442676249885182</v>
      </c>
      <c r="G669" s="24">
        <f t="shared" si="148"/>
        <v>0.14262505742640225</v>
      </c>
      <c r="H669" s="2">
        <f t="shared" si="149"/>
        <v>11.986305911187548</v>
      </c>
      <c r="I669" s="24">
        <f t="shared" si="150"/>
        <v>6.3851058179909979</v>
      </c>
      <c r="J669" s="5">
        <f t="shared" si="151"/>
        <v>2.9299184762028443E-6</v>
      </c>
      <c r="K669" s="16">
        <f t="shared" si="152"/>
        <v>-51.964107785799619</v>
      </c>
      <c r="L669" s="58" t="b">
        <f t="shared" si="153"/>
        <v>0</v>
      </c>
      <c r="M669" s="66">
        <f t="shared" si="154"/>
        <v>-1.5516001081432922</v>
      </c>
      <c r="N669" s="65">
        <f t="shared" si="155"/>
        <v>3.1599999999999548</v>
      </c>
    </row>
    <row r="670" spans="2:14">
      <c r="B670" s="25">
        <f t="shared" si="143"/>
        <v>3.1649999999999547</v>
      </c>
      <c r="C670" s="17">
        <f t="shared" si="144"/>
        <v>33.451401811577377</v>
      </c>
      <c r="D670" s="17">
        <f t="shared" si="145"/>
        <v>11.581300884531808</v>
      </c>
      <c r="E670" s="25">
        <f t="shared" si="146"/>
        <v>2.195200127414908E-6</v>
      </c>
      <c r="F670" s="2">
        <f t="shared" si="147"/>
        <v>81.442676329290137</v>
      </c>
      <c r="G670" s="24">
        <f t="shared" si="148"/>
        <v>0.1426250558216671</v>
      </c>
      <c r="H670" s="2">
        <f t="shared" si="149"/>
        <v>11.986305793201662</v>
      </c>
      <c r="I670" s="24">
        <f t="shared" si="150"/>
        <v>6.3851058242163461</v>
      </c>
      <c r="J670" s="5">
        <f t="shared" si="151"/>
        <v>2.8480442338396866E-6</v>
      </c>
      <c r="K670" s="16">
        <f t="shared" si="152"/>
        <v>-51.964108163960567</v>
      </c>
      <c r="L670" s="58" t="b">
        <f t="shared" si="153"/>
        <v>0</v>
      </c>
      <c r="M670" s="66">
        <f t="shared" si="154"/>
        <v>-1.5516001096560714</v>
      </c>
      <c r="N670" s="65">
        <f t="shared" si="155"/>
        <v>3.1649999999999547</v>
      </c>
    </row>
    <row r="671" spans="2:14">
      <c r="B671" s="25">
        <f t="shared" si="143"/>
        <v>3.1699999999999546</v>
      </c>
      <c r="C671" s="17">
        <f t="shared" si="144"/>
        <v>33.509308316027479</v>
      </c>
      <c r="D671" s="17">
        <f t="shared" si="145"/>
        <v>11.581300895507809</v>
      </c>
      <c r="E671" s="25">
        <f t="shared" si="146"/>
        <v>2.1338570042094584E-6</v>
      </c>
      <c r="F671" s="2">
        <f t="shared" si="147"/>
        <v>81.442676406476181</v>
      </c>
      <c r="G671" s="24">
        <f t="shared" si="148"/>
        <v>0.14262505426177496</v>
      </c>
      <c r="H671" s="2">
        <f t="shared" si="149"/>
        <v>11.986305678512798</v>
      </c>
      <c r="I671" s="24">
        <f t="shared" si="150"/>
        <v>6.3851058302677322</v>
      </c>
      <c r="J671" s="5">
        <f t="shared" si="151"/>
        <v>2.7684579005677349E-6</v>
      </c>
      <c r="K671" s="16">
        <f t="shared" si="152"/>
        <v>-51.964108531554146</v>
      </c>
      <c r="L671" s="58" t="b">
        <f t="shared" si="153"/>
        <v>0</v>
      </c>
      <c r="M671" s="66">
        <f t="shared" si="154"/>
        <v>-1.5516001111265769</v>
      </c>
      <c r="N671" s="65">
        <f t="shared" si="155"/>
        <v>3.1699999999999546</v>
      </c>
    </row>
    <row r="672" spans="2:14">
      <c r="B672" s="25">
        <f t="shared" si="143"/>
        <v>3.1749999999999545</v>
      </c>
      <c r="C672" s="17">
        <f t="shared" si="144"/>
        <v>33.567214820531689</v>
      </c>
      <c r="D672" s="17">
        <f t="shared" si="145"/>
        <v>11.581300906177095</v>
      </c>
      <c r="E672" s="25">
        <f t="shared" si="146"/>
        <v>2.0742280534812523E-6</v>
      </c>
      <c r="F672" s="2">
        <f t="shared" si="147"/>
        <v>81.44267648150533</v>
      </c>
      <c r="G672" s="24">
        <f t="shared" si="148"/>
        <v>0.14262505274547246</v>
      </c>
      <c r="H672" s="2">
        <f t="shared" si="149"/>
        <v>11.986305567028799</v>
      </c>
      <c r="I672" s="24">
        <f t="shared" si="150"/>
        <v>6.3851058361500179</v>
      </c>
      <c r="J672" s="5">
        <f t="shared" si="151"/>
        <v>2.6910955281072105E-6</v>
      </c>
      <c r="K672" s="16">
        <f t="shared" si="152"/>
        <v>-51.964108888875664</v>
      </c>
      <c r="L672" s="58" t="b">
        <f t="shared" si="153"/>
        <v>0</v>
      </c>
      <c r="M672" s="66">
        <f t="shared" si="154"/>
        <v>-1.55160011255599</v>
      </c>
      <c r="N672" s="65">
        <f t="shared" si="155"/>
        <v>3.1749999999999545</v>
      </c>
    </row>
    <row r="673" spans="2:14">
      <c r="B673" s="25">
        <f t="shared" si="143"/>
        <v>3.1799999999999544</v>
      </c>
      <c r="C673" s="17">
        <f t="shared" si="144"/>
        <v>33.6251213250885</v>
      </c>
      <c r="D673" s="17">
        <f t="shared" si="145"/>
        <v>11.581300916548235</v>
      </c>
      <c r="E673" s="25">
        <f t="shared" si="146"/>
        <v>2.0162653935492312E-6</v>
      </c>
      <c r="F673" s="2">
        <f t="shared" si="147"/>
        <v>81.442676554437838</v>
      </c>
      <c r="G673" s="24">
        <f t="shared" si="148"/>
        <v>0.14262505127154221</v>
      </c>
      <c r="H673" s="2">
        <f t="shared" si="149"/>
        <v>11.986305458660157</v>
      </c>
      <c r="I673" s="24">
        <f t="shared" si="150"/>
        <v>6.3851058418679267</v>
      </c>
      <c r="J673" s="5">
        <f t="shared" si="151"/>
        <v>2.6158950048610694E-6</v>
      </c>
      <c r="K673" s="16">
        <f t="shared" si="152"/>
        <v>-51.964109236212039</v>
      </c>
      <c r="L673" s="58" t="b">
        <f t="shared" si="153"/>
        <v>0</v>
      </c>
      <c r="M673" s="66">
        <f t="shared" si="154"/>
        <v>-1.5516001139454598</v>
      </c>
      <c r="N673" s="65">
        <f t="shared" si="155"/>
        <v>3.1799999999999544</v>
      </c>
    </row>
    <row r="674" spans="2:14">
      <c r="B674" s="25">
        <f t="shared" si="143"/>
        <v>3.1849999999999543</v>
      </c>
      <c r="C674" s="17">
        <f t="shared" si="144"/>
        <v>33.683027829696442</v>
      </c>
      <c r="D674" s="17">
        <f t="shared" si="145"/>
        <v>11.581300926629563</v>
      </c>
      <c r="E674" s="25">
        <f t="shared" si="146"/>
        <v>1.9599224525257468E-6</v>
      </c>
      <c r="F674" s="2">
        <f t="shared" si="147"/>
        <v>81.442676625332325</v>
      </c>
      <c r="G674" s="24">
        <f t="shared" si="148"/>
        <v>0.14262504983879934</v>
      </c>
      <c r="H674" s="2">
        <f t="shared" si="149"/>
        <v>11.986305353319763</v>
      </c>
      <c r="I674" s="24">
        <f t="shared" si="150"/>
        <v>6.385105847426054</v>
      </c>
      <c r="J674" s="5">
        <f t="shared" si="151"/>
        <v>2.5427958789024002E-6</v>
      </c>
      <c r="K674" s="16">
        <f t="shared" si="152"/>
        <v>-51.964109573842428</v>
      </c>
      <c r="L674" s="58" t="b">
        <f t="shared" si="153"/>
        <v>0</v>
      </c>
      <c r="M674" s="66">
        <f t="shared" si="154"/>
        <v>-1.5516001152961021</v>
      </c>
      <c r="N674" s="65">
        <f t="shared" si="155"/>
        <v>3.1849999999999543</v>
      </c>
    </row>
    <row r="675" spans="2:14">
      <c r="B675" s="25">
        <f t="shared" si="143"/>
        <v>3.1899999999999542</v>
      </c>
      <c r="C675" s="17">
        <f t="shared" si="144"/>
        <v>33.740934334354087</v>
      </c>
      <c r="D675" s="17">
        <f t="shared" si="145"/>
        <v>11.581300936429175</v>
      </c>
      <c r="E675" s="25">
        <f t="shared" si="146"/>
        <v>1.9051539628590857E-6</v>
      </c>
      <c r="F675" s="2">
        <f t="shared" si="147"/>
        <v>81.442676694245705</v>
      </c>
      <c r="G675" s="24">
        <f t="shared" si="148"/>
        <v>0.14262504844609372</v>
      </c>
      <c r="H675" s="2">
        <f t="shared" si="149"/>
        <v>11.986305250923047</v>
      </c>
      <c r="I675" s="24">
        <f t="shared" si="150"/>
        <v>6.3851058528288629</v>
      </c>
      <c r="J675" s="5">
        <f t="shared" si="151"/>
        <v>2.4717394698463887E-6</v>
      </c>
      <c r="K675" s="16">
        <f t="shared" si="152"/>
        <v>-51.964109902037983</v>
      </c>
      <c r="L675" s="58" t="b">
        <f t="shared" si="153"/>
        <v>0</v>
      </c>
      <c r="M675" s="66">
        <f t="shared" si="154"/>
        <v>-1.5516001166090021</v>
      </c>
      <c r="N675" s="65">
        <f t="shared" si="155"/>
        <v>3.1899999999999542</v>
      </c>
    </row>
    <row r="676" spans="2:14">
      <c r="B676" s="25">
        <f t="shared" si="143"/>
        <v>3.1949999999999541</v>
      </c>
      <c r="C676" s="17">
        <f t="shared" si="144"/>
        <v>33.798840839060048</v>
      </c>
      <c r="D676" s="17">
        <f t="shared" si="145"/>
        <v>11.581300945954945</v>
      </c>
      <c r="E676" s="25">
        <f t="shared" si="146"/>
        <v>1.8519159536930097E-6</v>
      </c>
      <c r="F676" s="2">
        <f t="shared" si="147"/>
        <v>81.442676761233372</v>
      </c>
      <c r="G676" s="24">
        <f t="shared" si="148"/>
        <v>0.14262504709230583</v>
      </c>
      <c r="H676" s="2">
        <f t="shared" si="149"/>
        <v>11.986305151387704</v>
      </c>
      <c r="I676" s="24">
        <f t="shared" si="150"/>
        <v>6.3851058580806956</v>
      </c>
      <c r="J676" s="5">
        <f t="shared" si="151"/>
        <v>2.4026686592673992E-6</v>
      </c>
      <c r="K676" s="16">
        <f t="shared" si="152"/>
        <v>-51.964110221062306</v>
      </c>
      <c r="L676" s="58" t="b">
        <f t="shared" si="153"/>
        <v>0</v>
      </c>
      <c r="M676" s="66">
        <f t="shared" si="154"/>
        <v>-1.5516001178852132</v>
      </c>
      <c r="N676" s="65">
        <f t="shared" si="155"/>
        <v>3.1949999999999541</v>
      </c>
    </row>
    <row r="677" spans="2:14">
      <c r="B677" s="25">
        <f t="shared" si="143"/>
        <v>3.199999999999954</v>
      </c>
      <c r="C677" s="17">
        <f t="shared" si="144"/>
        <v>33.85674734381297</v>
      </c>
      <c r="D677" s="17">
        <f t="shared" si="145"/>
        <v>11.581300955214525</v>
      </c>
      <c r="E677" s="25">
        <f t="shared" si="146"/>
        <v>1.8001656166129333E-6</v>
      </c>
      <c r="F677" s="2">
        <f t="shared" si="147"/>
        <v>81.4426768263491</v>
      </c>
      <c r="G677" s="24">
        <f t="shared" si="148"/>
        <v>0.14262504577634877</v>
      </c>
      <c r="H677" s="2">
        <f t="shared" si="149"/>
        <v>11.986305054633821</v>
      </c>
      <c r="I677" s="24">
        <f t="shared" si="150"/>
        <v>6.3851058631857693</v>
      </c>
      <c r="J677" s="5">
        <f t="shared" si="151"/>
        <v>2.3355279926582329E-6</v>
      </c>
      <c r="K677" s="16">
        <f t="shared" si="152"/>
        <v>-51.964110531171805</v>
      </c>
      <c r="L677" s="58" t="b">
        <f t="shared" si="153"/>
        <v>0</v>
      </c>
      <c r="M677" s="66">
        <f t="shared" si="154"/>
        <v>-1.5516001191257605</v>
      </c>
      <c r="N677" s="65">
        <f t="shared" si="155"/>
        <v>3.199999999999954</v>
      </c>
    </row>
    <row r="678" spans="2:14">
      <c r="B678" s="25">
        <f t="shared" si="143"/>
        <v>3.2049999999999539</v>
      </c>
      <c r="C678" s="17">
        <f t="shared" si="144"/>
        <v>33.914653848611543</v>
      </c>
      <c r="D678" s="17">
        <f t="shared" si="145"/>
        <v>11.581300964215353</v>
      </c>
      <c r="E678" s="25">
        <f t="shared" si="146"/>
        <v>1.7498614191613474E-6</v>
      </c>
      <c r="F678" s="2">
        <f t="shared" si="147"/>
        <v>81.442676889645256</v>
      </c>
      <c r="G678" s="24">
        <f t="shared" si="148"/>
        <v>0.14262504449716448</v>
      </c>
      <c r="H678" s="2">
        <f t="shared" si="149"/>
        <v>11.986304960583603</v>
      </c>
      <c r="I678" s="24">
        <f t="shared" si="150"/>
        <v>6.3851058681481874</v>
      </c>
      <c r="J678" s="5">
        <f t="shared" si="151"/>
        <v>2.2702634882565182E-6</v>
      </c>
      <c r="K678" s="16">
        <f t="shared" si="152"/>
        <v>-51.96411083261556</v>
      </c>
      <c r="L678" s="58" t="b">
        <f t="shared" si="153"/>
        <v>0</v>
      </c>
      <c r="M678" s="66">
        <f t="shared" si="154"/>
        <v>-1.5516001203316421</v>
      </c>
      <c r="N678" s="65">
        <f t="shared" si="155"/>
        <v>3.2049999999999539</v>
      </c>
    </row>
    <row r="679" spans="2:14">
      <c r="B679" s="25">
        <f t="shared" ref="B679:B742" si="156">B678+$C$23</f>
        <v>3.2099999999999538</v>
      </c>
      <c r="C679" s="17">
        <f t="shared" si="144"/>
        <v>33.97256035345449</v>
      </c>
      <c r="D679" s="17">
        <f t="shared" si="145"/>
        <v>11.581300972964661</v>
      </c>
      <c r="E679" s="25">
        <f t="shared" si="146"/>
        <v>1.7009629258327253E-6</v>
      </c>
      <c r="F679" s="2">
        <f t="shared" si="147"/>
        <v>81.442676951172615</v>
      </c>
      <c r="G679" s="24">
        <f t="shared" si="148"/>
        <v>0.1426250432537266</v>
      </c>
      <c r="H679" s="2">
        <f t="shared" si="149"/>
        <v>11.986304869161588</v>
      </c>
      <c r="I679" s="24">
        <f t="shared" si="150"/>
        <v>6.3851058729719332</v>
      </c>
      <c r="J679" s="5">
        <f t="shared" si="151"/>
        <v>2.2068227800708939E-6</v>
      </c>
      <c r="K679" s="16">
        <f t="shared" si="152"/>
        <v>-51.964111125635647</v>
      </c>
      <c r="L679" s="58" t="b">
        <f t="shared" si="153"/>
        <v>0</v>
      </c>
      <c r="M679" s="66">
        <f t="shared" si="154"/>
        <v>-1.5516001215038262</v>
      </c>
      <c r="N679" s="65">
        <f t="shared" si="155"/>
        <v>3.2099999999999538</v>
      </c>
    </row>
    <row r="680" spans="2:14">
      <c r="B680" s="25">
        <f t="shared" si="156"/>
        <v>3.2149999999999537</v>
      </c>
      <c r="C680" s="17">
        <f t="shared" si="144"/>
        <v>34.030466858340574</v>
      </c>
      <c r="D680" s="17">
        <f t="shared" si="145"/>
        <v>11.581300981469475</v>
      </c>
      <c r="E680" s="25">
        <f t="shared" si="146"/>
        <v>1.6534308679291678E-6</v>
      </c>
      <c r="F680" s="2">
        <f t="shared" si="147"/>
        <v>81.44267701098066</v>
      </c>
      <c r="G680" s="24">
        <f t="shared" si="148"/>
        <v>0.14262504204503537</v>
      </c>
      <c r="H680" s="2">
        <f t="shared" si="149"/>
        <v>11.986304780294272</v>
      </c>
      <c r="I680" s="24">
        <f t="shared" si="150"/>
        <v>6.3851058776608829</v>
      </c>
      <c r="J680" s="5">
        <f t="shared" si="151"/>
        <v>2.1451548601506621E-6</v>
      </c>
      <c r="K680" s="16">
        <f t="shared" si="152"/>
        <v>-51.964111410467524</v>
      </c>
      <c r="L680" s="58" t="b">
        <f t="shared" si="153"/>
        <v>0</v>
      </c>
      <c r="M680" s="66">
        <f t="shared" si="154"/>
        <v>-1.5516001226432561</v>
      </c>
      <c r="N680" s="65">
        <f t="shared" si="155"/>
        <v>3.2149999999999537</v>
      </c>
    </row>
    <row r="681" spans="2:14">
      <c r="B681" s="25">
        <f t="shared" si="156"/>
        <v>3.2199999999999536</v>
      </c>
      <c r="C681" s="17">
        <f t="shared" si="144"/>
        <v>34.088373363268587</v>
      </c>
      <c r="D681" s="17">
        <f t="shared" si="145"/>
        <v>11.581300989736629</v>
      </c>
      <c r="E681" s="25">
        <f t="shared" si="146"/>
        <v>1.6072270442344042E-6</v>
      </c>
      <c r="F681" s="2">
        <f t="shared" si="147"/>
        <v>81.442677069117394</v>
      </c>
      <c r="G681" s="24">
        <f t="shared" si="148"/>
        <v>0.14262504087012054</v>
      </c>
      <c r="H681" s="2">
        <f t="shared" si="149"/>
        <v>11.986304693910318</v>
      </c>
      <c r="I681" s="24">
        <f t="shared" si="150"/>
        <v>6.3851058822188032</v>
      </c>
      <c r="J681" s="5">
        <f t="shared" si="151"/>
        <v>2.0852102258602722E-6</v>
      </c>
      <c r="K681" s="16">
        <f t="shared" si="152"/>
        <v>-51.964111687340072</v>
      </c>
      <c r="L681" s="58" t="b">
        <f t="shared" si="153"/>
        <v>0</v>
      </c>
      <c r="M681" s="66">
        <f t="shared" si="154"/>
        <v>-1.5516001237508465</v>
      </c>
      <c r="N681" s="65">
        <f t="shared" si="155"/>
        <v>3.2199999999999536</v>
      </c>
    </row>
    <row r="682" spans="2:14">
      <c r="B682" s="25">
        <f t="shared" si="156"/>
        <v>3.2249999999999535</v>
      </c>
      <c r="C682" s="17">
        <f t="shared" si="144"/>
        <v>34.146279868237364</v>
      </c>
      <c r="D682" s="17">
        <f t="shared" si="145"/>
        <v>11.581300997772765</v>
      </c>
      <c r="E682" s="25">
        <f t="shared" si="146"/>
        <v>1.5623143712225395E-6</v>
      </c>
      <c r="F682" s="2">
        <f t="shared" si="147"/>
        <v>81.442677125629558</v>
      </c>
      <c r="G682" s="24">
        <f t="shared" si="148"/>
        <v>0.14262503972803733</v>
      </c>
      <c r="H682" s="2">
        <f t="shared" si="149"/>
        <v>11.986304609940266</v>
      </c>
      <c r="I682" s="24">
        <f t="shared" si="150"/>
        <v>6.3851058866493569</v>
      </c>
      <c r="J682" s="5">
        <f t="shared" si="151"/>
        <v>2.0269406745447044E-6</v>
      </c>
      <c r="K682" s="16">
        <f t="shared" si="152"/>
        <v>-51.964111956475513</v>
      </c>
      <c r="L682" s="58" t="b">
        <f t="shared" si="153"/>
        <v>0</v>
      </c>
      <c r="M682" s="66">
        <f t="shared" si="154"/>
        <v>-1.551600124827484</v>
      </c>
      <c r="N682" s="65">
        <f t="shared" si="155"/>
        <v>3.2249999999999535</v>
      </c>
    </row>
    <row r="683" spans="2:14">
      <c r="B683" s="25">
        <f t="shared" si="156"/>
        <v>3.2299999999999534</v>
      </c>
      <c r="C683" s="17">
        <f t="shared" si="144"/>
        <v>34.204186373245754</v>
      </c>
      <c r="D683" s="17">
        <f t="shared" si="145"/>
        <v>11.581301005584336</v>
      </c>
      <c r="E683" s="25">
        <f t="shared" si="146"/>
        <v>1.5186567247913519E-6</v>
      </c>
      <c r="F683" s="2">
        <f t="shared" si="147"/>
        <v>81.442677180562526</v>
      </c>
      <c r="G683" s="24">
        <f t="shared" si="148"/>
        <v>0.14262503861786879</v>
      </c>
      <c r="H683" s="2">
        <f t="shared" si="149"/>
        <v>11.986304528316692</v>
      </c>
      <c r="I683" s="24">
        <f t="shared" si="150"/>
        <v>6.385105890956102</v>
      </c>
      <c r="J683" s="5">
        <f t="shared" si="151"/>
        <v>1.9702994224819378E-6</v>
      </c>
      <c r="K683" s="16">
        <f t="shared" si="152"/>
        <v>-51.964112218090321</v>
      </c>
      <c r="L683" s="58" t="b">
        <f t="shared" si="153"/>
        <v>0</v>
      </c>
      <c r="M683" s="66">
        <f t="shared" si="154"/>
        <v>-1.5516001258740353</v>
      </c>
      <c r="N683" s="65">
        <f t="shared" si="155"/>
        <v>3.2299999999999534</v>
      </c>
    </row>
    <row r="684" spans="2:14">
      <c r="B684" s="25">
        <f t="shared" si="156"/>
        <v>3.2349999999999532</v>
      </c>
      <c r="C684" s="17">
        <f t="shared" si="144"/>
        <v>34.262092878292663</v>
      </c>
      <c r="D684" s="17">
        <f t="shared" si="145"/>
        <v>11.581301013177621</v>
      </c>
      <c r="E684" s="25">
        <f t="shared" si="146"/>
        <v>1.4762190614181799E-6</v>
      </c>
      <c r="F684" s="2">
        <f t="shared" si="147"/>
        <v>81.442677233960467</v>
      </c>
      <c r="G684" s="24">
        <f t="shared" si="148"/>
        <v>0.14262503753872274</v>
      </c>
      <c r="H684" s="2">
        <f t="shared" si="149"/>
        <v>11.986304448974002</v>
      </c>
      <c r="I684" s="24">
        <f t="shared" si="150"/>
        <v>6.3851058951424999</v>
      </c>
      <c r="J684" s="5">
        <f t="shared" si="151"/>
        <v>1.9152409505279633E-6</v>
      </c>
      <c r="K684" s="16">
        <f t="shared" si="152"/>
        <v>-51.964112472394426</v>
      </c>
      <c r="L684" s="58" t="b">
        <f t="shared" si="153"/>
        <v>0</v>
      </c>
      <c r="M684" s="66">
        <f t="shared" si="154"/>
        <v>-1.5516001268913424</v>
      </c>
      <c r="N684" s="65">
        <f t="shared" si="155"/>
        <v>3.2349999999999532</v>
      </c>
    </row>
    <row r="685" spans="2:14">
      <c r="B685" s="25">
        <f t="shared" si="156"/>
        <v>3.2399999999999531</v>
      </c>
      <c r="C685" s="17">
        <f t="shared" si="144"/>
        <v>34.319999383377002</v>
      </c>
      <c r="D685" s="17">
        <f t="shared" si="145"/>
        <v>11.581301020558715</v>
      </c>
      <c r="E685" s="25">
        <f t="shared" si="146"/>
        <v>1.4349673013700148E-6</v>
      </c>
      <c r="F685" s="2">
        <f t="shared" si="147"/>
        <v>81.44267728586621</v>
      </c>
      <c r="G685" s="24">
        <f t="shared" si="148"/>
        <v>0.14262503648973299</v>
      </c>
      <c r="H685" s="2">
        <f t="shared" si="149"/>
        <v>11.986304371848512</v>
      </c>
      <c r="I685" s="24">
        <f t="shared" si="150"/>
        <v>6.3851058992119105</v>
      </c>
      <c r="J685" s="5">
        <f t="shared" si="151"/>
        <v>1.8617210650091159E-6</v>
      </c>
      <c r="K685" s="16">
        <f t="shared" si="152"/>
        <v>-51.964112719592158</v>
      </c>
      <c r="L685" s="58" t="b">
        <f t="shared" si="153"/>
        <v>0</v>
      </c>
      <c r="M685" s="66">
        <f t="shared" si="154"/>
        <v>-1.5516001278802207</v>
      </c>
      <c r="N685" s="65">
        <f t="shared" si="155"/>
        <v>3.2399999999999531</v>
      </c>
    </row>
    <row r="686" spans="2:14">
      <c r="B686" s="25">
        <f t="shared" si="156"/>
        <v>3.244999999999953</v>
      </c>
      <c r="C686" s="17">
        <f t="shared" si="144"/>
        <v>34.377905888497736</v>
      </c>
      <c r="D686" s="17">
        <f t="shared" si="145"/>
        <v>11.581301027733552</v>
      </c>
      <c r="E686" s="25">
        <f t="shared" si="146"/>
        <v>1.3948682752202652E-6</v>
      </c>
      <c r="F686" s="2">
        <f t="shared" si="147"/>
        <v>81.442677336321495</v>
      </c>
      <c r="G686" s="24">
        <f t="shared" si="148"/>
        <v>0.14262503547005645</v>
      </c>
      <c r="H686" s="2">
        <f t="shared" si="149"/>
        <v>11.986304296878235</v>
      </c>
      <c r="I686" s="24">
        <f t="shared" si="150"/>
        <v>6.385105903167605</v>
      </c>
      <c r="J686" s="5">
        <f t="shared" si="151"/>
        <v>1.8096967518636962E-6</v>
      </c>
      <c r="K686" s="16">
        <f t="shared" si="152"/>
        <v>-51.964112959882236</v>
      </c>
      <c r="L686" s="58" t="b">
        <f t="shared" si="153"/>
        <v>0</v>
      </c>
      <c r="M686" s="66">
        <f t="shared" si="154"/>
        <v>-1.5516001288414678</v>
      </c>
      <c r="N686" s="65">
        <f t="shared" si="155"/>
        <v>3.244999999999953</v>
      </c>
    </row>
    <row r="687" spans="2:14">
      <c r="B687" s="25">
        <f t="shared" si="156"/>
        <v>3.2499999999999529</v>
      </c>
      <c r="C687" s="17">
        <f t="shared" si="144"/>
        <v>34.435812393653841</v>
      </c>
      <c r="D687" s="17">
        <f t="shared" si="145"/>
        <v>11.581301034707893</v>
      </c>
      <c r="E687" s="25">
        <f t="shared" si="146"/>
        <v>1.3558897795149796E-6</v>
      </c>
      <c r="F687" s="2">
        <f t="shared" si="147"/>
        <v>81.442677385366849</v>
      </c>
      <c r="G687" s="24">
        <f t="shared" si="148"/>
        <v>0.14262503447887384</v>
      </c>
      <c r="H687" s="2">
        <f t="shared" si="149"/>
        <v>11.986304224002932</v>
      </c>
      <c r="I687" s="24">
        <f t="shared" si="150"/>
        <v>6.3851059070127603</v>
      </c>
      <c r="J687" s="5">
        <f t="shared" si="151"/>
        <v>1.7591262106283864E-6</v>
      </c>
      <c r="K687" s="16">
        <f t="shared" si="152"/>
        <v>-51.96411319345755</v>
      </c>
      <c r="L687" s="58" t="b">
        <f t="shared" si="153"/>
        <v>0</v>
      </c>
      <c r="M687" s="66">
        <f t="shared" si="154"/>
        <v>-1.5516001297758528</v>
      </c>
      <c r="N687" s="65">
        <f t="shared" si="155"/>
        <v>3.2499999999999529</v>
      </c>
    </row>
    <row r="688" spans="2:14">
      <c r="B688" s="25">
        <f t="shared" si="156"/>
        <v>3.2549999999999528</v>
      </c>
      <c r="C688" s="17">
        <f t="shared" si="144"/>
        <v>34.493718898844328</v>
      </c>
      <c r="D688" s="17">
        <f t="shared" si="145"/>
        <v>11.581301041487341</v>
      </c>
      <c r="E688" s="25">
        <f t="shared" si="146"/>
        <v>1.3180005232896154E-6</v>
      </c>
      <c r="F688" s="2">
        <f t="shared" si="147"/>
        <v>81.442677433041666</v>
      </c>
      <c r="G688" s="24">
        <f t="shared" si="148"/>
        <v>0.14262503351538905</v>
      </c>
      <c r="H688" s="2">
        <f t="shared" si="149"/>
        <v>11.986304153164074</v>
      </c>
      <c r="I688" s="24">
        <f t="shared" si="150"/>
        <v>6.3851059107504664</v>
      </c>
      <c r="J688" s="5">
        <f t="shared" si="151"/>
        <v>1.7099688232840345E-6</v>
      </c>
      <c r="K688" s="16">
        <f t="shared" si="152"/>
        <v>-51.964113420505804</v>
      </c>
      <c r="L688" s="58" t="b">
        <f t="shared" si="153"/>
        <v>0</v>
      </c>
      <c r="M688" s="66">
        <f t="shared" si="154"/>
        <v>-1.5516001306841254</v>
      </c>
      <c r="N688" s="65">
        <f t="shared" si="155"/>
        <v>3.2549999999999528</v>
      </c>
    </row>
    <row r="689" spans="2:14">
      <c r="B689" s="25">
        <f t="shared" si="156"/>
        <v>3.2599999999999527</v>
      </c>
      <c r="C689" s="17">
        <f t="shared" si="144"/>
        <v>34.55162540406824</v>
      </c>
      <c r="D689" s="17">
        <f t="shared" si="145"/>
        <v>11.581301048077345</v>
      </c>
      <c r="E689" s="25">
        <f t="shared" si="146"/>
        <v>1.2811700298345317E-6</v>
      </c>
      <c r="F689" s="2">
        <f t="shared" si="147"/>
        <v>81.442677479384258</v>
      </c>
      <c r="G689" s="24">
        <f t="shared" si="148"/>
        <v>0.14262503257882794</v>
      </c>
      <c r="H689" s="2">
        <f t="shared" si="149"/>
        <v>11.986304084304743</v>
      </c>
      <c r="I689" s="24">
        <f t="shared" si="150"/>
        <v>6.3851059143837254</v>
      </c>
      <c r="J689" s="5">
        <f t="shared" si="151"/>
        <v>1.6621850933633191E-6</v>
      </c>
      <c r="K689" s="16">
        <f t="shared" si="152"/>
        <v>-51.964113641209451</v>
      </c>
      <c r="L689" s="58" t="b">
        <f t="shared" si="153"/>
        <v>0</v>
      </c>
      <c r="M689" s="66">
        <f t="shared" si="154"/>
        <v>-1.5516001315670191</v>
      </c>
      <c r="N689" s="65">
        <f t="shared" si="155"/>
        <v>3.2599999999999527</v>
      </c>
    </row>
    <row r="690" spans="2:14">
      <c r="B690" s="25">
        <f t="shared" si="156"/>
        <v>3.2649999999999526</v>
      </c>
      <c r="C690" s="17">
        <f t="shared" si="144"/>
        <v>34.609531909324645</v>
      </c>
      <c r="D690" s="17">
        <f t="shared" si="145"/>
        <v>11.581301054483195</v>
      </c>
      <c r="E690" s="25">
        <f t="shared" si="146"/>
        <v>1.2453687502104198E-6</v>
      </c>
      <c r="F690" s="2">
        <f t="shared" si="147"/>
        <v>81.442677524431843</v>
      </c>
      <c r="G690" s="24">
        <f t="shared" si="148"/>
        <v>0.14262503166843826</v>
      </c>
      <c r="H690" s="2">
        <f t="shared" si="149"/>
        <v>11.986304017369626</v>
      </c>
      <c r="I690" s="24">
        <f t="shared" si="150"/>
        <v>6.3851059179154559</v>
      </c>
      <c r="J690" s="5">
        <f t="shared" si="151"/>
        <v>1.6157366402863469E-6</v>
      </c>
      <c r="K690" s="16">
        <f t="shared" si="152"/>
        <v>-51.964113855745573</v>
      </c>
      <c r="L690" s="58" t="b">
        <f t="shared" si="153"/>
        <v>0</v>
      </c>
      <c r="M690" s="66">
        <f t="shared" si="154"/>
        <v>-1.5516001324252411</v>
      </c>
      <c r="N690" s="65">
        <f t="shared" si="155"/>
        <v>3.2649999999999526</v>
      </c>
    </row>
    <row r="691" spans="2:14">
      <c r="B691" s="25">
        <f t="shared" si="156"/>
        <v>3.2699999999999525</v>
      </c>
      <c r="C691" s="17">
        <f t="shared" si="144"/>
        <v>34.667438414612626</v>
      </c>
      <c r="D691" s="17">
        <f t="shared" si="145"/>
        <v>11.581301060710038</v>
      </c>
      <c r="E691" s="25">
        <f t="shared" si="146"/>
        <v>1.2105679191710266E-6</v>
      </c>
      <c r="F691" s="2">
        <f t="shared" si="147"/>
        <v>81.442677568220603</v>
      </c>
      <c r="G691" s="24">
        <f t="shared" si="148"/>
        <v>0.14262503078348893</v>
      </c>
      <c r="H691" s="2">
        <f t="shared" si="149"/>
        <v>11.986303952304976</v>
      </c>
      <c r="I691" s="24">
        <f t="shared" si="150"/>
        <v>6.3851059213484946</v>
      </c>
      <c r="J691" s="5">
        <f t="shared" si="151"/>
        <v>1.5705861639581325E-6</v>
      </c>
      <c r="K691" s="16">
        <f t="shared" si="152"/>
        <v>-51.964114064286647</v>
      </c>
      <c r="L691" s="58" t="b">
        <f t="shared" si="153"/>
        <v>0</v>
      </c>
      <c r="M691" s="66">
        <f t="shared" si="154"/>
        <v>-1.5516001332594787</v>
      </c>
      <c r="N691" s="65">
        <f t="shared" si="155"/>
        <v>3.2699999999999525</v>
      </c>
    </row>
    <row r="692" spans="2:14">
      <c r="B692" s="25">
        <f t="shared" si="156"/>
        <v>3.2749999999999524</v>
      </c>
      <c r="C692" s="17">
        <f t="shared" si="144"/>
        <v>34.72534491993131</v>
      </c>
      <c r="D692" s="17">
        <f t="shared" si="145"/>
        <v>11.581301066762878</v>
      </c>
      <c r="E692" s="25">
        <f t="shared" si="146"/>
        <v>1.1767395551631565E-6</v>
      </c>
      <c r="F692" s="2">
        <f t="shared" si="147"/>
        <v>81.442677610785708</v>
      </c>
      <c r="G692" s="24">
        <f t="shared" si="148"/>
        <v>0.14262502992326906</v>
      </c>
      <c r="H692" s="2">
        <f t="shared" si="149"/>
        <v>11.986303889058526</v>
      </c>
      <c r="I692" s="24">
        <f t="shared" si="150"/>
        <v>6.3851059246855995</v>
      </c>
      <c r="J692" s="5">
        <f t="shared" si="151"/>
        <v>1.5266973952050704E-6</v>
      </c>
      <c r="K692" s="16">
        <f t="shared" si="152"/>
        <v>-51.964114267000355</v>
      </c>
      <c r="L692" s="58" t="b">
        <f t="shared" si="153"/>
        <v>0</v>
      </c>
      <c r="M692" s="66">
        <f t="shared" si="154"/>
        <v>-1.5516001340704069</v>
      </c>
      <c r="N692" s="65">
        <f t="shared" si="155"/>
        <v>3.2749999999999524</v>
      </c>
    </row>
    <row r="693" spans="2:14">
      <c r="B693" s="25">
        <f t="shared" si="156"/>
        <v>3.2799999999999523</v>
      </c>
      <c r="C693" s="17">
        <f t="shared" si="144"/>
        <v>34.783251425279836</v>
      </c>
      <c r="D693" s="17">
        <f t="shared" si="145"/>
        <v>11.581301072646575</v>
      </c>
      <c r="E693" s="25">
        <f t="shared" si="146"/>
        <v>1.1438565018034606E-6</v>
      </c>
      <c r="F693" s="2">
        <f t="shared" si="147"/>
        <v>81.442677652161393</v>
      </c>
      <c r="G693" s="24">
        <f t="shared" si="148"/>
        <v>0.14262502908708666</v>
      </c>
      <c r="H693" s="2">
        <f t="shared" si="149"/>
        <v>11.986303827579395</v>
      </c>
      <c r="I693" s="24">
        <f t="shared" si="150"/>
        <v>6.3851059279294526</v>
      </c>
      <c r="J693" s="5">
        <f t="shared" si="151"/>
        <v>1.4840350278020966E-6</v>
      </c>
      <c r="K693" s="16">
        <f t="shared" si="152"/>
        <v>-51.964114464049196</v>
      </c>
      <c r="L693" s="58" t="b">
        <f t="shared" si="153"/>
        <v>0</v>
      </c>
      <c r="M693" s="66">
        <f t="shared" si="154"/>
        <v>-1.5516001348586705</v>
      </c>
      <c r="N693" s="65">
        <f t="shared" si="155"/>
        <v>3.2799999999999523</v>
      </c>
    </row>
    <row r="694" spans="2:14">
      <c r="B694" s="25">
        <f t="shared" si="156"/>
        <v>3.2849999999999522</v>
      </c>
      <c r="C694" s="17">
        <f t="shared" si="144"/>
        <v>34.841157930657367</v>
      </c>
      <c r="D694" s="17">
        <f t="shared" si="145"/>
        <v>11.581301078365858</v>
      </c>
      <c r="E694" s="25">
        <f t="shared" si="146"/>
        <v>1.1118923405588781E-6</v>
      </c>
      <c r="F694" s="2">
        <f t="shared" si="147"/>
        <v>81.442677692380855</v>
      </c>
      <c r="G694" s="24">
        <f t="shared" si="148"/>
        <v>0.14262502827427112</v>
      </c>
      <c r="H694" s="2">
        <f t="shared" si="149"/>
        <v>11.986303767818281</v>
      </c>
      <c r="I694" s="24">
        <f t="shared" si="150"/>
        <v>6.3851059310826583</v>
      </c>
      <c r="J694" s="5">
        <f t="shared" si="151"/>
        <v>1.442564847337862E-6</v>
      </c>
      <c r="K694" s="16">
        <f t="shared" si="152"/>
        <v>-51.964114655591793</v>
      </c>
      <c r="L694" s="58" t="b">
        <f t="shared" si="153"/>
        <v>0</v>
      </c>
      <c r="M694" s="66">
        <f t="shared" si="154"/>
        <v>-1.5516001356249092</v>
      </c>
      <c r="N694" s="65">
        <f t="shared" si="155"/>
        <v>3.2849999999999522</v>
      </c>
    </row>
    <row r="695" spans="2:14">
      <c r="B695" s="25">
        <f t="shared" si="156"/>
        <v>3.2899999999999521</v>
      </c>
      <c r="C695" s="17">
        <f t="shared" si="144"/>
        <v>34.899064436063092</v>
      </c>
      <c r="D695" s="17">
        <f t="shared" si="145"/>
        <v>11.58130108392532</v>
      </c>
      <c r="E695" s="25">
        <f t="shared" si="146"/>
        <v>1.0808213820146782E-6</v>
      </c>
      <c r="F695" s="2">
        <f t="shared" si="147"/>
        <v>81.442677731476408</v>
      </c>
      <c r="G695" s="24">
        <f t="shared" si="148"/>
        <v>0.142625027484169</v>
      </c>
      <c r="H695" s="2">
        <f t="shared" si="149"/>
        <v>11.986303709727139</v>
      </c>
      <c r="I695" s="24">
        <f t="shared" si="150"/>
        <v>6.3851059341477505</v>
      </c>
      <c r="J695" s="5">
        <f t="shared" si="151"/>
        <v>1.4022535145513094E-6</v>
      </c>
      <c r="K695" s="16">
        <f t="shared" si="152"/>
        <v>-51.964114841781893</v>
      </c>
      <c r="L695" s="58" t="b">
        <f t="shared" si="153"/>
        <v>0</v>
      </c>
      <c r="M695" s="66">
        <f t="shared" si="154"/>
        <v>-1.5516001363697374</v>
      </c>
      <c r="N695" s="65">
        <f t="shared" si="155"/>
        <v>3.2899999999999521</v>
      </c>
    </row>
    <row r="696" spans="2:14">
      <c r="B696" s="25">
        <f t="shared" si="156"/>
        <v>3.294999999999952</v>
      </c>
      <c r="C696" s="17">
        <f t="shared" si="144"/>
        <v>34.95697094149623</v>
      </c>
      <c r="D696" s="17">
        <f t="shared" si="145"/>
        <v>11.581301089329427</v>
      </c>
      <c r="E696" s="25">
        <f t="shared" si="146"/>
        <v>1.0506186844298685E-6</v>
      </c>
      <c r="F696" s="2">
        <f t="shared" si="147"/>
        <v>81.442677769479488</v>
      </c>
      <c r="G696" s="24">
        <f t="shared" si="148"/>
        <v>0.14262502671614544</v>
      </c>
      <c r="H696" s="2">
        <f t="shared" si="149"/>
        <v>11.98630365325929</v>
      </c>
      <c r="I696" s="24">
        <f t="shared" si="150"/>
        <v>6.3851059371271912</v>
      </c>
      <c r="J696" s="5">
        <f t="shared" si="151"/>
        <v>1.3630686389689153E-6</v>
      </c>
      <c r="K696" s="16">
        <f t="shared" si="152"/>
        <v>-51.9641150227691</v>
      </c>
      <c r="L696" s="58" t="b">
        <f t="shared" si="153"/>
        <v>0</v>
      </c>
      <c r="M696" s="66">
        <f t="shared" si="154"/>
        <v>-1.5516001370937502</v>
      </c>
      <c r="N696" s="65">
        <f t="shared" si="155"/>
        <v>3.294999999999952</v>
      </c>
    </row>
    <row r="697" spans="2:14">
      <c r="B697" s="25">
        <f t="shared" si="156"/>
        <v>3.2999999999999519</v>
      </c>
      <c r="C697" s="17">
        <f t="shared" si="144"/>
        <v>35.014877446956014</v>
      </c>
      <c r="D697" s="17">
        <f t="shared" si="145"/>
        <v>11.581301094582521</v>
      </c>
      <c r="E697" s="25">
        <f t="shared" si="146"/>
        <v>1.0212599696921172E-6</v>
      </c>
      <c r="F697" s="2">
        <f t="shared" si="147"/>
        <v>81.442677806420576</v>
      </c>
      <c r="G697" s="24">
        <f t="shared" si="148"/>
        <v>0.14262502596958412</v>
      </c>
      <c r="H697" s="2">
        <f t="shared" si="149"/>
        <v>11.986303598369425</v>
      </c>
      <c r="I697" s="24">
        <f t="shared" si="150"/>
        <v>6.3851059400233732</v>
      </c>
      <c r="J697" s="5">
        <f t="shared" si="151"/>
        <v>1.3249787760724892E-6</v>
      </c>
      <c r="K697" s="16">
        <f t="shared" si="152"/>
        <v>-51.964115198698657</v>
      </c>
      <c r="L697" s="58" t="b">
        <f t="shared" si="153"/>
        <v>0</v>
      </c>
      <c r="M697" s="66">
        <f t="shared" si="154"/>
        <v>-1.5516001377975321</v>
      </c>
      <c r="N697" s="65">
        <f t="shared" si="155"/>
        <v>3.2999999999999519</v>
      </c>
    </row>
    <row r="698" spans="2:14">
      <c r="B698" s="25">
        <f t="shared" si="156"/>
        <v>3.3049999999999518</v>
      </c>
      <c r="C698" s="17">
        <f t="shared" si="144"/>
        <v>35.072783952441689</v>
      </c>
      <c r="D698" s="17">
        <f t="shared" si="145"/>
        <v>11.581301099688821</v>
      </c>
      <c r="E698" s="25">
        <f t="shared" si="146"/>
        <v>9.9272167243500572E-7</v>
      </c>
      <c r="F698" s="2">
        <f t="shared" si="147"/>
        <v>81.442677842329388</v>
      </c>
      <c r="G698" s="24">
        <f t="shared" si="148"/>
        <v>0.14262502524388454</v>
      </c>
      <c r="H698" s="2">
        <f t="shared" si="149"/>
        <v>11.986303545013387</v>
      </c>
      <c r="I698" s="24">
        <f t="shared" si="150"/>
        <v>6.3851059428386234</v>
      </c>
      <c r="J698" s="5">
        <f t="shared" si="151"/>
        <v>1.2879532871051927E-6</v>
      </c>
      <c r="K698" s="16">
        <f t="shared" si="152"/>
        <v>-51.964115369711998</v>
      </c>
      <c r="L698" s="58" t="b">
        <f t="shared" si="153"/>
        <v>0</v>
      </c>
      <c r="M698" s="66">
        <f t="shared" si="154"/>
        <v>-1.5516001384816462</v>
      </c>
      <c r="N698" s="65">
        <f t="shared" si="155"/>
        <v>3.3049999999999518</v>
      </c>
    </row>
    <row r="699" spans="2:14">
      <c r="B699" s="25">
        <f t="shared" si="156"/>
        <v>3.3099999999999516</v>
      </c>
      <c r="C699" s="17">
        <f t="shared" si="144"/>
        <v>35.130690457952539</v>
      </c>
      <c r="D699" s="17">
        <f t="shared" si="145"/>
        <v>11.581301104652429</v>
      </c>
      <c r="E699" s="25">
        <f t="shared" si="146"/>
        <v>9.6498084944398477E-7</v>
      </c>
      <c r="F699" s="2">
        <f t="shared" si="147"/>
        <v>81.442677877234757</v>
      </c>
      <c r="G699" s="24">
        <f t="shared" si="148"/>
        <v>0.14262502453846415</v>
      </c>
      <c r="H699" s="2">
        <f t="shared" si="149"/>
        <v>11.986303493148348</v>
      </c>
      <c r="I699" s="24">
        <f t="shared" si="150"/>
        <v>6.3851059455752042</v>
      </c>
      <c r="J699" s="5">
        <f t="shared" si="151"/>
        <v>1.2519624509435047E-6</v>
      </c>
      <c r="K699" s="16">
        <f t="shared" si="152"/>
        <v>-51.964115535946654</v>
      </c>
      <c r="L699" s="58" t="b">
        <f t="shared" si="153"/>
        <v>0</v>
      </c>
      <c r="M699" s="66">
        <f t="shared" si="154"/>
        <v>-1.5516001391466432</v>
      </c>
      <c r="N699" s="65">
        <f t="shared" si="155"/>
        <v>3.3099999999999516</v>
      </c>
    </row>
    <row r="700" spans="2:14">
      <c r="B700" s="25">
        <f t="shared" si="156"/>
        <v>3.3149999999999515</v>
      </c>
      <c r="C700" s="17">
        <f t="shared" si="144"/>
        <v>35.188596963487861</v>
      </c>
      <c r="D700" s="17">
        <f t="shared" si="145"/>
        <v>11.581301109477334</v>
      </c>
      <c r="E700" s="25">
        <f t="shared" si="146"/>
        <v>9.3801521458419882E-7</v>
      </c>
      <c r="F700" s="2">
        <f t="shared" si="147"/>
        <v>81.442677911164722</v>
      </c>
      <c r="G700" s="24">
        <f t="shared" si="148"/>
        <v>0.14262502385275616</v>
      </c>
      <c r="H700" s="2">
        <f t="shared" si="149"/>
        <v>11.986303442732639</v>
      </c>
      <c r="I700" s="24">
        <f t="shared" si="150"/>
        <v>6.3851059482353136</v>
      </c>
      <c r="J700" s="5">
        <f t="shared" si="151"/>
        <v>1.2169773493930553E-6</v>
      </c>
      <c r="K700" s="16">
        <f t="shared" si="152"/>
        <v>-51.964115697535874</v>
      </c>
      <c r="L700" s="58" t="b">
        <f t="shared" si="153"/>
        <v>0</v>
      </c>
      <c r="M700" s="66">
        <f t="shared" si="154"/>
        <v>-1.5516001397930577</v>
      </c>
      <c r="N700" s="65">
        <f t="shared" si="155"/>
        <v>3.3149999999999515</v>
      </c>
    </row>
    <row r="701" spans="2:14">
      <c r="B701" s="25">
        <f t="shared" si="156"/>
        <v>3.3199999999999514</v>
      </c>
      <c r="C701" s="17">
        <f t="shared" si="144"/>
        <v>35.246503469046971</v>
      </c>
      <c r="D701" s="17">
        <f t="shared" si="145"/>
        <v>11.58130111416741</v>
      </c>
      <c r="E701" s="25">
        <f t="shared" si="146"/>
        <v>9.1180313116002414E-7</v>
      </c>
      <c r="F701" s="2">
        <f t="shared" si="147"/>
        <v>81.442677944146538</v>
      </c>
      <c r="G701" s="24">
        <f t="shared" si="148"/>
        <v>0.14262502318620982</v>
      </c>
      <c r="H701" s="2">
        <f t="shared" si="149"/>
        <v>11.986303393725759</v>
      </c>
      <c r="I701" s="24">
        <f t="shared" si="150"/>
        <v>6.3851059508210879</v>
      </c>
      <c r="J701" s="5">
        <f t="shared" si="151"/>
        <v>1.1829698827657355E-6</v>
      </c>
      <c r="K701" s="16">
        <f t="shared" si="152"/>
        <v>-51.964115854609652</v>
      </c>
      <c r="L701" s="58" t="b">
        <f t="shared" si="153"/>
        <v>0</v>
      </c>
      <c r="M701" s="66">
        <f t="shared" si="154"/>
        <v>-1.5516001404214101</v>
      </c>
      <c r="N701" s="65">
        <f t="shared" si="155"/>
        <v>3.3199999999999514</v>
      </c>
    </row>
    <row r="702" spans="2:14">
      <c r="B702" s="25">
        <f t="shared" si="156"/>
        <v>3.3249999999999513</v>
      </c>
      <c r="C702" s="17">
        <f t="shared" si="144"/>
        <v>35.304409974629202</v>
      </c>
      <c r="D702" s="17">
        <f t="shared" si="145"/>
        <v>11.581301118726426</v>
      </c>
      <c r="E702" s="25">
        <f t="shared" si="146"/>
        <v>8.8632350604010185E-7</v>
      </c>
      <c r="F702" s="2">
        <f t="shared" si="147"/>
        <v>81.44267797620671</v>
      </c>
      <c r="G702" s="24">
        <f t="shared" si="148"/>
        <v>0.14262502253828951</v>
      </c>
      <c r="H702" s="2">
        <f t="shared" si="149"/>
        <v>11.986303346088334</v>
      </c>
      <c r="I702" s="24">
        <f t="shared" si="150"/>
        <v>6.3851059533346053</v>
      </c>
      <c r="J702" s="5">
        <f t="shared" si="151"/>
        <v>1.149912724564471E-6</v>
      </c>
      <c r="K702" s="16">
        <f t="shared" si="152"/>
        <v>-51.964116007294116</v>
      </c>
      <c r="L702" s="58" t="b">
        <f t="shared" si="153"/>
        <v>0</v>
      </c>
      <c r="M702" s="66">
        <f t="shared" si="154"/>
        <v>-1.5516001410322016</v>
      </c>
      <c r="N702" s="65">
        <f t="shared" si="155"/>
        <v>3.3249999999999513</v>
      </c>
    </row>
    <row r="703" spans="2:14">
      <c r="B703" s="25">
        <f t="shared" si="156"/>
        <v>3.3299999999999512</v>
      </c>
      <c r="C703" s="17">
        <f t="shared" si="144"/>
        <v>35.362316480233915</v>
      </c>
      <c r="D703" s="17">
        <f t="shared" si="145"/>
        <v>11.581301123158044</v>
      </c>
      <c r="E703" s="25">
        <f t="shared" si="146"/>
        <v>8.6155590535575571E-7</v>
      </c>
      <c r="F703" s="2">
        <f t="shared" si="147"/>
        <v>81.442678007370986</v>
      </c>
      <c r="G703" s="24">
        <f t="shared" si="148"/>
        <v>0.14262502190847468</v>
      </c>
      <c r="H703" s="2">
        <f t="shared" si="149"/>
        <v>11.986303299782087</v>
      </c>
      <c r="I703" s="24">
        <f t="shared" si="150"/>
        <v>6.3851059557778846</v>
      </c>
      <c r="J703" s="5">
        <f t="shared" si="151"/>
        <v>1.1177793144027183E-6</v>
      </c>
      <c r="K703" s="16">
        <f t="shared" si="152"/>
        <v>-51.964116155711949</v>
      </c>
      <c r="L703" s="58" t="b">
        <f t="shared" si="153"/>
        <v>0</v>
      </c>
      <c r="M703" s="66">
        <f t="shared" si="154"/>
        <v>-1.5516001416259257</v>
      </c>
      <c r="N703" s="65">
        <f t="shared" si="155"/>
        <v>3.3299999999999512</v>
      </c>
    </row>
    <row r="704" spans="2:14">
      <c r="B704" s="25">
        <f t="shared" si="156"/>
        <v>3.3349999999999511</v>
      </c>
      <c r="C704" s="17">
        <f t="shared" si="144"/>
        <v>35.420222985860477</v>
      </c>
      <c r="D704" s="17">
        <f t="shared" si="145"/>
        <v>11.581301127465823</v>
      </c>
      <c r="E704" s="25">
        <f t="shared" si="146"/>
        <v>8.3748040824072804E-7</v>
      </c>
      <c r="F704" s="2">
        <f t="shared" si="147"/>
        <v>81.442678037664393</v>
      </c>
      <c r="G704" s="24">
        <f t="shared" si="148"/>
        <v>0.1426250212962599</v>
      </c>
      <c r="H704" s="2">
        <f t="shared" si="149"/>
        <v>11.98630325476986</v>
      </c>
      <c r="I704" s="24">
        <f t="shared" si="150"/>
        <v>6.385105958152888</v>
      </c>
      <c r="J704" s="5">
        <f t="shared" si="151"/>
        <v>1.0865438665010704E-6</v>
      </c>
      <c r="K704" s="16">
        <f t="shared" si="152"/>
        <v>-51.964116299982315</v>
      </c>
      <c r="L704" s="58" t="b">
        <f t="shared" si="153"/>
        <v>0</v>
      </c>
      <c r="M704" s="66">
        <f t="shared" si="154"/>
        <v>-1.551600142203057</v>
      </c>
      <c r="N704" s="65">
        <f t="shared" si="155"/>
        <v>3.3349999999999511</v>
      </c>
    </row>
    <row r="705" spans="2:14">
      <c r="B705" s="25">
        <f t="shared" si="156"/>
        <v>3.339999999999951</v>
      </c>
      <c r="C705" s="17">
        <f t="shared" si="144"/>
        <v>35.478129491508277</v>
      </c>
      <c r="D705" s="17">
        <f t="shared" si="145"/>
        <v>11.581301131653225</v>
      </c>
      <c r="E705" s="25">
        <f t="shared" si="146"/>
        <v>8.1407768105280615E-7</v>
      </c>
      <c r="F705" s="2">
        <f t="shared" si="147"/>
        <v>81.442678067111274</v>
      </c>
      <c r="G705" s="24">
        <f t="shared" si="148"/>
        <v>0.14262502070115277</v>
      </c>
      <c r="H705" s="2">
        <f t="shared" si="149"/>
        <v>11.98630321101545</v>
      </c>
      <c r="I705" s="24">
        <f t="shared" si="150"/>
        <v>6.3851059604615239</v>
      </c>
      <c r="J705" s="5">
        <f t="shared" si="151"/>
        <v>1.0561812578152925E-6</v>
      </c>
      <c r="K705" s="16">
        <f t="shared" si="152"/>
        <v>-51.964116440221254</v>
      </c>
      <c r="L705" s="58" t="b">
        <f t="shared" si="153"/>
        <v>0</v>
      </c>
      <c r="M705" s="66">
        <f t="shared" si="154"/>
        <v>-1.5516001427640624</v>
      </c>
      <c r="N705" s="65">
        <f t="shared" si="155"/>
        <v>3.339999999999951</v>
      </c>
    </row>
    <row r="706" spans="2:14">
      <c r="B706" s="25">
        <f t="shared" si="156"/>
        <v>3.3449999999999509</v>
      </c>
      <c r="C706" s="17">
        <f t="shared" si="144"/>
        <v>35.536035997176718</v>
      </c>
      <c r="D706" s="17">
        <f t="shared" si="145"/>
        <v>11.581301135723614</v>
      </c>
      <c r="E706" s="25">
        <f t="shared" si="146"/>
        <v>7.9132891843311899E-7</v>
      </c>
      <c r="F706" s="2">
        <f t="shared" si="147"/>
        <v>81.442678095735303</v>
      </c>
      <c r="G706" s="24">
        <f t="shared" si="148"/>
        <v>0.14262502012267508</v>
      </c>
      <c r="H706" s="2">
        <f t="shared" si="149"/>
        <v>11.986303168483696</v>
      </c>
      <c r="I706" s="24">
        <f t="shared" si="150"/>
        <v>6.385105962705647</v>
      </c>
      <c r="J706" s="5">
        <f t="shared" si="151"/>
        <v>1.0266670903447582E-6</v>
      </c>
      <c r="K706" s="16">
        <f t="shared" si="152"/>
        <v>-51.964116576541272</v>
      </c>
      <c r="L706" s="58" t="b">
        <f t="shared" si="153"/>
        <v>0</v>
      </c>
      <c r="M706" s="66">
        <f t="shared" si="154"/>
        <v>-1.5516001433093916</v>
      </c>
      <c r="N706" s="65">
        <f t="shared" si="155"/>
        <v>3.3449999999999509</v>
      </c>
    </row>
    <row r="707" spans="2:14">
      <c r="B707" s="25">
        <f t="shared" si="156"/>
        <v>3.3499999999999508</v>
      </c>
      <c r="C707" s="17">
        <f t="shared" si="144"/>
        <v>35.593942502865225</v>
      </c>
      <c r="D707" s="17">
        <f t="shared" si="145"/>
        <v>11.581301139680258</v>
      </c>
      <c r="E707" s="25">
        <f t="shared" si="146"/>
        <v>7.6921585858706065E-7</v>
      </c>
      <c r="F707" s="2">
        <f t="shared" si="147"/>
        <v>81.442678123559418</v>
      </c>
      <c r="G707" s="24">
        <f t="shared" si="148"/>
        <v>0.14262501956036344</v>
      </c>
      <c r="H707" s="2">
        <f t="shared" si="149"/>
        <v>11.986303127140527</v>
      </c>
      <c r="I707" s="24">
        <f t="shared" si="150"/>
        <v>6.3851059648870585</v>
      </c>
      <c r="J707" s="5">
        <f t="shared" si="151"/>
        <v>9.979777208705653E-7</v>
      </c>
      <c r="K707" s="16">
        <f t="shared" si="152"/>
        <v>-51.964116709051872</v>
      </c>
      <c r="L707" s="58" t="b">
        <f t="shared" si="153"/>
        <v>0</v>
      </c>
      <c r="M707" s="66">
        <f t="shared" si="154"/>
        <v>-1.5516001438394831</v>
      </c>
      <c r="N707" s="65">
        <f t="shared" si="155"/>
        <v>3.3499999999999508</v>
      </c>
    </row>
    <row r="708" spans="2:14">
      <c r="B708" s="25">
        <f t="shared" si="156"/>
        <v>3.3549999999999507</v>
      </c>
      <c r="C708" s="17">
        <f t="shared" si="144"/>
        <v>35.651849008573244</v>
      </c>
      <c r="D708" s="17">
        <f t="shared" si="145"/>
        <v>11.581301143526337</v>
      </c>
      <c r="E708" s="25">
        <f t="shared" si="146"/>
        <v>7.4772074180749781E-7</v>
      </c>
      <c r="F708" s="2">
        <f t="shared" si="147"/>
        <v>81.442678150606042</v>
      </c>
      <c r="G708" s="24">
        <f t="shared" si="148"/>
        <v>0.14262501901376448</v>
      </c>
      <c r="H708" s="2">
        <f t="shared" si="149"/>
        <v>11.98630308695261</v>
      </c>
      <c r="I708" s="24">
        <f t="shared" si="150"/>
        <v>6.3851059670075134</v>
      </c>
      <c r="J708" s="5">
        <f t="shared" si="151"/>
        <v>9.7009001880230054E-7</v>
      </c>
      <c r="K708" s="16">
        <f t="shared" si="152"/>
        <v>-51.964116837859621</v>
      </c>
      <c r="L708" s="58" t="b">
        <f t="shared" si="153"/>
        <v>0</v>
      </c>
      <c r="M708" s="66">
        <f t="shared" si="154"/>
        <v>-1.5516001443547598</v>
      </c>
      <c r="N708" s="65">
        <f t="shared" si="155"/>
        <v>3.3549999999999507</v>
      </c>
    </row>
    <row r="709" spans="2:14">
      <c r="B709" s="25">
        <f t="shared" si="156"/>
        <v>3.3599999999999506</v>
      </c>
      <c r="C709" s="17">
        <f t="shared" si="144"/>
        <v>35.70975551430022</v>
      </c>
      <c r="D709" s="17">
        <f t="shared" si="145"/>
        <v>11.581301147264941</v>
      </c>
      <c r="E709" s="25">
        <f t="shared" si="146"/>
        <v>7.2682626463200247E-7</v>
      </c>
      <c r="F709" s="2">
        <f t="shared" si="147"/>
        <v>81.442678176896877</v>
      </c>
      <c r="G709" s="24">
        <f t="shared" si="148"/>
        <v>0.14262501848243955</v>
      </c>
      <c r="H709" s="2">
        <f t="shared" si="149"/>
        <v>11.986303047887693</v>
      </c>
      <c r="I709" s="24">
        <f t="shared" si="150"/>
        <v>6.3851059690687144</v>
      </c>
      <c r="J709" s="5">
        <f t="shared" si="151"/>
        <v>9.4298160408297226E-7</v>
      </c>
      <c r="K709" s="16">
        <f t="shared" si="152"/>
        <v>-51.964116963068022</v>
      </c>
      <c r="L709" s="58" t="b">
        <f t="shared" si="153"/>
        <v>0</v>
      </c>
      <c r="M709" s="66">
        <f t="shared" si="154"/>
        <v>-1.5516001448556356</v>
      </c>
      <c r="N709" s="65">
        <f t="shared" si="155"/>
        <v>3.3599999999999506</v>
      </c>
    </row>
    <row r="710" spans="2:14">
      <c r="B710" s="25">
        <f t="shared" si="156"/>
        <v>3.3649999999999505</v>
      </c>
      <c r="C710" s="17">
        <f t="shared" si="144"/>
        <v>35.767662020045627</v>
      </c>
      <c r="D710" s="17">
        <f t="shared" si="145"/>
        <v>11.581301150899073</v>
      </c>
      <c r="E710" s="25">
        <f t="shared" si="146"/>
        <v>7.0651568571781709E-7</v>
      </c>
      <c r="F710" s="2">
        <f t="shared" si="147"/>
        <v>81.44267820245301</v>
      </c>
      <c r="G710" s="24">
        <f t="shared" si="148"/>
        <v>0.14262501796596255</v>
      </c>
      <c r="H710" s="2">
        <f t="shared" si="149"/>
        <v>11.986303009914453</v>
      </c>
      <c r="I710" s="24">
        <f t="shared" si="150"/>
        <v>6.3851059710723161</v>
      </c>
      <c r="J710" s="5">
        <f t="shared" si="151"/>
        <v>9.1663073673314952E-7</v>
      </c>
      <c r="K710" s="16">
        <f t="shared" si="152"/>
        <v>-51.964117084777399</v>
      </c>
      <c r="L710" s="58" t="b">
        <f t="shared" si="153"/>
        <v>0</v>
      </c>
      <c r="M710" s="66">
        <f t="shared" si="154"/>
        <v>-1.5516001453425172</v>
      </c>
      <c r="N710" s="65">
        <f t="shared" si="155"/>
        <v>3.3649999999999505</v>
      </c>
    </row>
    <row r="711" spans="2:14">
      <c r="B711" s="25">
        <f t="shared" si="156"/>
        <v>3.3699999999999504</v>
      </c>
      <c r="C711" s="17">
        <f t="shared" si="144"/>
        <v>35.825568525808954</v>
      </c>
      <c r="D711" s="17">
        <f t="shared" si="145"/>
        <v>11.581301154431651</v>
      </c>
      <c r="E711" s="25">
        <f t="shared" si="146"/>
        <v>6.8677266211768006E-7</v>
      </c>
      <c r="F711" s="2">
        <f t="shared" si="147"/>
        <v>81.442678227295019</v>
      </c>
      <c r="G711" s="24">
        <f t="shared" si="148"/>
        <v>0.1426250174639177</v>
      </c>
      <c r="H711" s="2">
        <f t="shared" si="149"/>
        <v>11.986302973002314</v>
      </c>
      <c r="I711" s="24">
        <f t="shared" si="150"/>
        <v>6.3851059730199289</v>
      </c>
      <c r="J711" s="5">
        <f t="shared" si="151"/>
        <v>8.9101620356289748E-7</v>
      </c>
      <c r="K711" s="16">
        <f t="shared" si="152"/>
        <v>-51.964117203085848</v>
      </c>
      <c r="L711" s="58" t="b">
        <f t="shared" si="153"/>
        <v>0</v>
      </c>
      <c r="M711" s="66">
        <f t="shared" si="154"/>
        <v>-1.5516001458157938</v>
      </c>
      <c r="N711" s="65">
        <f t="shared" si="155"/>
        <v>3.3699999999999504</v>
      </c>
    </row>
    <row r="712" spans="2:14">
      <c r="B712" s="25">
        <f t="shared" si="156"/>
        <v>3.3749999999999503</v>
      </c>
      <c r="C712" s="17">
        <f t="shared" si="144"/>
        <v>35.883475031589697</v>
      </c>
      <c r="D712" s="17">
        <f t="shared" si="145"/>
        <v>11.581301157865514</v>
      </c>
      <c r="E712" s="25">
        <f t="shared" si="146"/>
        <v>6.6758133987386858E-7</v>
      </c>
      <c r="F712" s="2">
        <f t="shared" si="147"/>
        <v>81.442678251442814</v>
      </c>
      <c r="G712" s="24">
        <f t="shared" si="148"/>
        <v>0.14262501697590263</v>
      </c>
      <c r="H712" s="2">
        <f t="shared" si="149"/>
        <v>11.986302937121694</v>
      </c>
      <c r="I712" s="24">
        <f t="shared" si="150"/>
        <v>6.3851059749131158</v>
      </c>
      <c r="J712" s="5">
        <f t="shared" si="151"/>
        <v>8.6611747535896613E-7</v>
      </c>
      <c r="K712" s="16">
        <f t="shared" si="152"/>
        <v>-51.964117318088249</v>
      </c>
      <c r="L712" s="58" t="b">
        <f t="shared" si="153"/>
        <v>0</v>
      </c>
      <c r="M712" s="66">
        <f t="shared" si="154"/>
        <v>-1.5516001462758453</v>
      </c>
      <c r="N712" s="65">
        <f t="shared" si="155"/>
        <v>3.3749999999999503</v>
      </c>
    </row>
    <row r="713" spans="2:14">
      <c r="B713" s="25">
        <f t="shared" si="156"/>
        <v>3.3799999999999502</v>
      </c>
      <c r="C713" s="17">
        <f t="shared" si="144"/>
        <v>35.941381537387372</v>
      </c>
      <c r="D713" s="17">
        <f t="shared" si="145"/>
        <v>11.58130116120342</v>
      </c>
      <c r="E713" s="25">
        <f t="shared" si="146"/>
        <v>6.4892632236485905E-7</v>
      </c>
      <c r="F713" s="2">
        <f t="shared" si="147"/>
        <v>81.442678274915821</v>
      </c>
      <c r="G713" s="24">
        <f t="shared" si="148"/>
        <v>0.14262501650152465</v>
      </c>
      <c r="H713" s="2">
        <f t="shared" si="149"/>
        <v>11.986302902243725</v>
      </c>
      <c r="I713" s="24">
        <f t="shared" si="150"/>
        <v>6.3851059767534002</v>
      </c>
      <c r="J713" s="5">
        <f t="shared" si="151"/>
        <v>8.4191451712728351E-7</v>
      </c>
      <c r="K713" s="16">
        <f t="shared" si="152"/>
        <v>-51.964117429876936</v>
      </c>
      <c r="L713" s="58" t="b">
        <f t="shared" si="153"/>
        <v>0</v>
      </c>
      <c r="M713" s="66">
        <f t="shared" si="154"/>
        <v>-1.5516001467230396</v>
      </c>
      <c r="N713" s="65">
        <f t="shared" si="155"/>
        <v>3.3799999999999502</v>
      </c>
    </row>
    <row r="714" spans="2:14">
      <c r="B714" s="25">
        <f t="shared" si="156"/>
        <v>3.38499999999995</v>
      </c>
      <c r="C714" s="17">
        <f t="shared" si="144"/>
        <v>35.999288043201503</v>
      </c>
      <c r="D714" s="17">
        <f t="shared" si="145"/>
        <v>11.581301164448051</v>
      </c>
      <c r="E714" s="25">
        <f t="shared" si="146"/>
        <v>6.3079259280921608E-7</v>
      </c>
      <c r="F714" s="2">
        <f t="shared" si="147"/>
        <v>81.442678297732897</v>
      </c>
      <c r="G714" s="24">
        <f t="shared" si="148"/>
        <v>0.14262501604040265</v>
      </c>
      <c r="H714" s="2">
        <f t="shared" si="149"/>
        <v>11.986302868340379</v>
      </c>
      <c r="I714" s="24">
        <f t="shared" si="150"/>
        <v>6.385105978542259</v>
      </c>
      <c r="J714" s="5">
        <f t="shared" si="151"/>
        <v>8.1838788438780997E-7</v>
      </c>
      <c r="K714" s="16">
        <f t="shared" si="152"/>
        <v>-51.964117538541707</v>
      </c>
      <c r="L714" s="58" t="b">
        <f t="shared" si="153"/>
        <v>0</v>
      </c>
      <c r="M714" s="66">
        <f t="shared" si="154"/>
        <v>-1.5516001471577372</v>
      </c>
      <c r="N714" s="65">
        <f t="shared" si="155"/>
        <v>3.38499999999995</v>
      </c>
    </row>
    <row r="715" spans="2:14">
      <c r="B715" s="25">
        <f t="shared" si="156"/>
        <v>3.3899999999999499</v>
      </c>
      <c r="C715" s="17">
        <f t="shared" si="144"/>
        <v>36.057194549031628</v>
      </c>
      <c r="D715" s="17">
        <f t="shared" si="145"/>
        <v>11.581301167602014</v>
      </c>
      <c r="E715" s="25">
        <f t="shared" si="146"/>
        <v>6.1316560267664852E-7</v>
      </c>
      <c r="F715" s="2">
        <f t="shared" si="147"/>
        <v>81.442678319912375</v>
      </c>
      <c r="G715" s="24">
        <f t="shared" si="148"/>
        <v>0.14262501559216634</v>
      </c>
      <c r="H715" s="2">
        <f t="shared" si="149"/>
        <v>11.986302835384439</v>
      </c>
      <c r="I715" s="24">
        <f t="shared" si="150"/>
        <v>6.3851059802811294</v>
      </c>
      <c r="J715" s="5">
        <f t="shared" si="151"/>
        <v>7.9551868493981647E-7</v>
      </c>
      <c r="K715" s="16">
        <f t="shared" si="152"/>
        <v>-51.964117644169995</v>
      </c>
      <c r="L715" s="58" t="b">
        <f t="shared" si="153"/>
        <v>0</v>
      </c>
      <c r="M715" s="66">
        <f t="shared" si="154"/>
        <v>-1.5516001475802881</v>
      </c>
      <c r="N715" s="65">
        <f t="shared" si="155"/>
        <v>3.3899999999999499</v>
      </c>
    </row>
    <row r="716" spans="2:14">
      <c r="B716" s="25">
        <f t="shared" si="156"/>
        <v>3.3949999999999498</v>
      </c>
      <c r="C716" s="17">
        <f t="shared" si="144"/>
        <v>36.1151010548773</v>
      </c>
      <c r="D716" s="17">
        <f t="shared" si="145"/>
        <v>11.581301170667842</v>
      </c>
      <c r="E716" s="25">
        <f t="shared" si="146"/>
        <v>5.9603116363005197E-7</v>
      </c>
      <c r="F716" s="2">
        <f t="shared" si="147"/>
        <v>81.44267834147206</v>
      </c>
      <c r="G716" s="24">
        <f t="shared" si="148"/>
        <v>0.1426250151564557</v>
      </c>
      <c r="H716" s="2">
        <f t="shared" si="149"/>
        <v>11.986302803349428</v>
      </c>
      <c r="I716" s="24">
        <f t="shared" si="150"/>
        <v>6.3851059819714093</v>
      </c>
      <c r="J716" s="5">
        <f t="shared" si="151"/>
        <v>7.7328855053986888E-7</v>
      </c>
      <c r="K716" s="16">
        <f t="shared" si="152"/>
        <v>-51.964117746846689</v>
      </c>
      <c r="L716" s="58" t="b">
        <f t="shared" si="153"/>
        <v>0</v>
      </c>
      <c r="M716" s="66">
        <f t="shared" si="154"/>
        <v>-1.5516001479910315</v>
      </c>
      <c r="N716" s="65">
        <f t="shared" si="155"/>
        <v>3.3949999999999498</v>
      </c>
    </row>
    <row r="717" spans="2:14">
      <c r="B717" s="25">
        <f t="shared" si="156"/>
        <v>3.3999999999999497</v>
      </c>
      <c r="C717" s="17">
        <f t="shared" si="144"/>
        <v>36.173007560738093</v>
      </c>
      <c r="D717" s="17">
        <f t="shared" si="145"/>
        <v>11.581301173647999</v>
      </c>
      <c r="E717" s="25">
        <f t="shared" si="146"/>
        <v>5.7937554030254345E-7</v>
      </c>
      <c r="F717" s="2">
        <f t="shared" si="147"/>
        <v>81.442678362429291</v>
      </c>
      <c r="G717" s="24">
        <f t="shared" si="148"/>
        <v>0.14262501473292025</v>
      </c>
      <c r="H717" s="2">
        <f t="shared" si="149"/>
        <v>11.986302772209584</v>
      </c>
      <c r="I717" s="24">
        <f t="shared" si="150"/>
        <v>6.3851059836144559</v>
      </c>
      <c r="J717" s="5">
        <f t="shared" si="151"/>
        <v>7.5167959866710625E-7</v>
      </c>
      <c r="K717" s="16">
        <f t="shared" si="152"/>
        <v>-51.964117846654105</v>
      </c>
      <c r="L717" s="58" t="b">
        <f t="shared" si="153"/>
        <v>0</v>
      </c>
      <c r="M717" s="66">
        <f t="shared" si="154"/>
        <v>-1.5516001483902961</v>
      </c>
      <c r="N717" s="65">
        <f t="shared" si="155"/>
        <v>3.3999999999999497</v>
      </c>
    </row>
    <row r="718" spans="2:14">
      <c r="B718" s="25">
        <f t="shared" si="156"/>
        <v>3.4049999999999496</v>
      </c>
      <c r="C718" s="17">
        <f t="shared" si="144"/>
        <v>36.230914066613572</v>
      </c>
      <c r="D718" s="17">
        <f t="shared" si="145"/>
        <v>11.581301176544876</v>
      </c>
      <c r="E718" s="25">
        <f t="shared" si="146"/>
        <v>5.6318534987996555E-7</v>
      </c>
      <c r="F718" s="2">
        <f t="shared" si="147"/>
        <v>81.442678382800878</v>
      </c>
      <c r="G718" s="24">
        <f t="shared" si="148"/>
        <v>0.14262501432122046</v>
      </c>
      <c r="H718" s="2">
        <f t="shared" si="149"/>
        <v>11.986302741939937</v>
      </c>
      <c r="I718" s="24">
        <f t="shared" si="150"/>
        <v>6.3851059852115881</v>
      </c>
      <c r="J718" s="5">
        <f t="shared" si="151"/>
        <v>7.3067450757658317E-7</v>
      </c>
      <c r="K718" s="16">
        <f t="shared" si="152"/>
        <v>-51.964117943672484</v>
      </c>
      <c r="L718" s="58" t="b">
        <f t="shared" si="153"/>
        <v>0</v>
      </c>
      <c r="M718" s="66">
        <f t="shared" si="154"/>
        <v>-1.5516001487784052</v>
      </c>
      <c r="N718" s="65">
        <f t="shared" si="155"/>
        <v>3.4049999999999496</v>
      </c>
    </row>
    <row r="719" spans="2:14">
      <c r="B719" s="25">
        <f t="shared" si="156"/>
        <v>3.4099999999999495</v>
      </c>
      <c r="C719" s="17">
        <f t="shared" si="144"/>
        <v>36.288820572503333</v>
      </c>
      <c r="D719" s="17">
        <f t="shared" si="145"/>
        <v>11.581301179360803</v>
      </c>
      <c r="E719" s="25">
        <f t="shared" si="146"/>
        <v>5.4744758065629357E-7</v>
      </c>
      <c r="F719" s="2">
        <f t="shared" si="147"/>
        <v>81.442678402603178</v>
      </c>
      <c r="G719" s="24">
        <f t="shared" si="148"/>
        <v>0.1426250139210257</v>
      </c>
      <c r="H719" s="2">
        <f t="shared" si="149"/>
        <v>11.986302712516183</v>
      </c>
      <c r="I719" s="24">
        <f t="shared" si="150"/>
        <v>6.3851059867640894</v>
      </c>
      <c r="J719" s="5">
        <f t="shared" si="151"/>
        <v>7.1025640725950829E-7</v>
      </c>
      <c r="K719" s="16">
        <f t="shared" si="152"/>
        <v>-51.964118037979738</v>
      </c>
      <c r="L719" s="58" t="b">
        <f t="shared" si="153"/>
        <v>0</v>
      </c>
      <c r="M719" s="66">
        <f t="shared" si="154"/>
        <v>-1.5516001491556679</v>
      </c>
      <c r="N719" s="65">
        <f t="shared" si="155"/>
        <v>3.4099999999999495</v>
      </c>
    </row>
    <row r="720" spans="2:14">
      <c r="B720" s="25">
        <f t="shared" si="156"/>
        <v>3.4149999999999494</v>
      </c>
      <c r="C720" s="17">
        <f t="shared" si="144"/>
        <v>36.346727078406978</v>
      </c>
      <c r="D720" s="17">
        <f t="shared" si="145"/>
        <v>11.581301182098041</v>
      </c>
      <c r="E720" s="25">
        <f t="shared" si="146"/>
        <v>5.3214960076559104E-7</v>
      </c>
      <c r="F720" s="2">
        <f t="shared" si="147"/>
        <v>81.44267842185215</v>
      </c>
      <c r="G720" s="24">
        <f t="shared" si="148"/>
        <v>0.14262501353201348</v>
      </c>
      <c r="H720" s="2">
        <f t="shared" si="149"/>
        <v>11.986302683914611</v>
      </c>
      <c r="I720" s="24">
        <f t="shared" si="150"/>
        <v>6.3851059882732084</v>
      </c>
      <c r="J720" s="5">
        <f t="shared" si="151"/>
        <v>6.904088454568254E-7</v>
      </c>
      <c r="K720" s="16">
        <f t="shared" si="152"/>
        <v>-51.964118129651609</v>
      </c>
      <c r="L720" s="58" t="b">
        <f t="shared" si="153"/>
        <v>0</v>
      </c>
      <c r="M720" s="66">
        <f t="shared" si="154"/>
        <v>-1.5516001495223879</v>
      </c>
      <c r="N720" s="65">
        <f t="shared" si="155"/>
        <v>3.4149999999999494</v>
      </c>
    </row>
    <row r="721" spans="2:14">
      <c r="B721" s="25">
        <f t="shared" si="156"/>
        <v>3.4199999999999493</v>
      </c>
      <c r="C721" s="17">
        <f t="shared" si="144"/>
        <v>36.404633584324124</v>
      </c>
      <c r="D721" s="17">
        <f t="shared" si="145"/>
        <v>11.581301184758789</v>
      </c>
      <c r="E721" s="25">
        <f t="shared" si="146"/>
        <v>5.172790850518787E-7</v>
      </c>
      <c r="F721" s="2">
        <f t="shared" si="147"/>
        <v>81.442678440563213</v>
      </c>
      <c r="G721" s="24">
        <f t="shared" si="148"/>
        <v>0.14262501315387185</v>
      </c>
      <c r="H721" s="2">
        <f t="shared" si="149"/>
        <v>11.986302656112281</v>
      </c>
      <c r="I721" s="24">
        <f t="shared" si="150"/>
        <v>6.3851059897401559</v>
      </c>
      <c r="J721" s="5">
        <f t="shared" si="151"/>
        <v>6.7111590519557939E-7</v>
      </c>
      <c r="K721" s="16">
        <f t="shared" si="152"/>
        <v>-51.96411821876189</v>
      </c>
      <c r="L721" s="58" t="b">
        <f t="shared" si="153"/>
        <v>0</v>
      </c>
      <c r="M721" s="66">
        <f t="shared" si="154"/>
        <v>-1.5516001498788601</v>
      </c>
      <c r="N721" s="65">
        <f t="shared" si="155"/>
        <v>3.4199999999999493</v>
      </c>
    </row>
    <row r="722" spans="2:14">
      <c r="B722" s="25">
        <f t="shared" si="156"/>
        <v>3.4249999999999492</v>
      </c>
      <c r="C722" s="17">
        <f t="shared" si="144"/>
        <v>36.462540090254386</v>
      </c>
      <c r="D722" s="17">
        <f t="shared" si="145"/>
        <v>11.581301187345185</v>
      </c>
      <c r="E722" s="25">
        <f t="shared" si="146"/>
        <v>5.0282413513352952E-7</v>
      </c>
      <c r="F722" s="2">
        <f t="shared" si="147"/>
        <v>81.442678458751402</v>
      </c>
      <c r="G722" s="24">
        <f t="shared" si="148"/>
        <v>0.14262501278629766</v>
      </c>
      <c r="H722" s="2">
        <f t="shared" si="149"/>
        <v>11.986302629086907</v>
      </c>
      <c r="I722" s="24">
        <f t="shared" si="150"/>
        <v>6.3851059911661094</v>
      </c>
      <c r="J722" s="5">
        <f t="shared" si="151"/>
        <v>6.523621198228687E-7</v>
      </c>
      <c r="K722" s="16">
        <f t="shared" si="152"/>
        <v>-51.964118305382037</v>
      </c>
      <c r="L722" s="58" t="b">
        <f t="shared" si="153"/>
        <v>0</v>
      </c>
      <c r="M722" s="66">
        <f t="shared" si="154"/>
        <v>-1.5516001502253722</v>
      </c>
      <c r="N722" s="65">
        <f t="shared" si="155"/>
        <v>3.4249999999999492</v>
      </c>
    </row>
    <row r="723" spans="2:14">
      <c r="B723" s="25">
        <f t="shared" si="156"/>
        <v>3.4299999999999491</v>
      </c>
      <c r="C723" s="17">
        <f t="shared" si="144"/>
        <v>36.520446596197395</v>
      </c>
      <c r="D723" s="17">
        <f t="shared" si="145"/>
        <v>11.581301189859305</v>
      </c>
      <c r="E723" s="25">
        <f t="shared" si="146"/>
        <v>4.8877312331955409E-7</v>
      </c>
      <c r="F723" s="2">
        <f t="shared" si="147"/>
        <v>81.442678476431354</v>
      </c>
      <c r="G723" s="24">
        <f t="shared" si="148"/>
        <v>0.14262501242899436</v>
      </c>
      <c r="H723" s="2">
        <f t="shared" si="149"/>
        <v>11.986302602816687</v>
      </c>
      <c r="I723" s="24">
        <f t="shared" si="150"/>
        <v>6.3851059925522176</v>
      </c>
      <c r="J723" s="5">
        <f t="shared" si="151"/>
        <v>6.3413235971778097E-7</v>
      </c>
      <c r="K723" s="16">
        <f t="shared" si="152"/>
        <v>-51.964118389581522</v>
      </c>
      <c r="L723" s="58" t="b">
        <f t="shared" si="153"/>
        <v>0</v>
      </c>
      <c r="M723" s="66">
        <f t="shared" si="154"/>
        <v>-1.5516001505621997</v>
      </c>
      <c r="N723" s="65">
        <f t="shared" si="155"/>
        <v>3.4299999999999491</v>
      </c>
    </row>
    <row r="724" spans="2:14">
      <c r="B724" s="25">
        <f t="shared" si="156"/>
        <v>3.434999999999949</v>
      </c>
      <c r="C724" s="17">
        <f t="shared" si="144"/>
        <v>36.578353102152803</v>
      </c>
      <c r="D724" s="17">
        <f t="shared" si="145"/>
        <v>11.581301192303171</v>
      </c>
      <c r="E724" s="25">
        <f t="shared" si="146"/>
        <v>4.7511474281834862E-7</v>
      </c>
      <c r="F724" s="2">
        <f t="shared" si="147"/>
        <v>81.442678493617237</v>
      </c>
      <c r="G724" s="24">
        <f t="shared" si="148"/>
        <v>0.14262501208167608</v>
      </c>
      <c r="H724" s="2">
        <f t="shared" si="149"/>
        <v>11.9863025772806</v>
      </c>
      <c r="I724" s="24">
        <f t="shared" si="150"/>
        <v>6.3851059938995913</v>
      </c>
      <c r="J724" s="5">
        <f t="shared" si="151"/>
        <v>6.1641203904211012E-7</v>
      </c>
      <c r="K724" s="16">
        <f t="shared" si="152"/>
        <v>-51.964118471428257</v>
      </c>
      <c r="L724" s="58" t="b">
        <f t="shared" si="153"/>
        <v>0</v>
      </c>
      <c r="M724" s="66">
        <f t="shared" si="154"/>
        <v>-1.551600150889616</v>
      </c>
      <c r="N724" s="65">
        <f t="shared" si="155"/>
        <v>3.434999999999949</v>
      </c>
    </row>
    <row r="725" spans="2:14">
      <c r="B725" s="25">
        <f t="shared" si="156"/>
        <v>3.4399999999999489</v>
      </c>
      <c r="C725" s="17">
        <f t="shared" si="144"/>
        <v>36.636259608120255</v>
      </c>
      <c r="D725" s="17">
        <f t="shared" si="145"/>
        <v>11.581301194678744</v>
      </c>
      <c r="E725" s="25">
        <f t="shared" si="146"/>
        <v>4.6183804484850754E-7</v>
      </c>
      <c r="F725" s="2">
        <f t="shared" si="147"/>
        <v>81.442678510322878</v>
      </c>
      <c r="G725" s="24">
        <f t="shared" si="148"/>
        <v>0.1426250117440632</v>
      </c>
      <c r="H725" s="2">
        <f t="shared" si="149"/>
        <v>11.986302552458088</v>
      </c>
      <c r="I725" s="24">
        <f t="shared" si="150"/>
        <v>6.3851059952093134</v>
      </c>
      <c r="J725" s="5">
        <f t="shared" si="151"/>
        <v>5.9918689199643008E-7</v>
      </c>
      <c r="K725" s="16">
        <f t="shared" si="152"/>
        <v>-51.964118550987727</v>
      </c>
      <c r="L725" s="58" t="b">
        <f t="shared" si="153"/>
        <v>0</v>
      </c>
      <c r="M725" s="66">
        <f t="shared" si="154"/>
        <v>-1.5516001512078823</v>
      </c>
      <c r="N725" s="65">
        <f t="shared" si="155"/>
        <v>3.4399999999999489</v>
      </c>
    </row>
    <row r="726" spans="2:14">
      <c r="B726" s="25">
        <f t="shared" si="156"/>
        <v>3.4449999999999488</v>
      </c>
      <c r="C726" s="17">
        <f t="shared" si="144"/>
        <v>36.694166114099424</v>
      </c>
      <c r="D726" s="17">
        <f t="shared" si="145"/>
        <v>11.581301196987935</v>
      </c>
      <c r="E726" s="25">
        <f t="shared" si="146"/>
        <v>4.4893233276385677E-7</v>
      </c>
      <c r="F726" s="2">
        <f t="shared" si="147"/>
        <v>81.442678526561707</v>
      </c>
      <c r="G726" s="24">
        <f t="shared" si="148"/>
        <v>0.14262501141588446</v>
      </c>
      <c r="H726" s="2">
        <f t="shared" si="149"/>
        <v>11.986302528329212</v>
      </c>
      <c r="I726" s="24">
        <f t="shared" si="150"/>
        <v>6.3851059964824373</v>
      </c>
      <c r="J726" s="5">
        <f t="shared" si="151"/>
        <v>5.8244307902765459E-7</v>
      </c>
      <c r="K726" s="16">
        <f t="shared" si="152"/>
        <v>-51.964118628324144</v>
      </c>
      <c r="L726" s="58" t="b">
        <f t="shared" si="153"/>
        <v>0</v>
      </c>
      <c r="M726" s="66">
        <f t="shared" si="154"/>
        <v>-1.5516001515172544</v>
      </c>
      <c r="N726" s="65">
        <f t="shared" si="155"/>
        <v>3.4449999999999488</v>
      </c>
    </row>
    <row r="727" spans="2:14">
      <c r="B727" s="25">
        <f t="shared" si="156"/>
        <v>3.4499999999999487</v>
      </c>
      <c r="C727" s="17">
        <f t="shared" si="144"/>
        <v>36.752072620089976</v>
      </c>
      <c r="D727" s="17">
        <f t="shared" si="145"/>
        <v>11.581301199232596</v>
      </c>
      <c r="E727" s="25">
        <f t="shared" si="146"/>
        <v>4.3638728211784906E-7</v>
      </c>
      <c r="F727" s="2">
        <f t="shared" si="147"/>
        <v>81.442678542346727</v>
      </c>
      <c r="G727" s="24">
        <f t="shared" si="148"/>
        <v>0.14262501109687703</v>
      </c>
      <c r="H727" s="2">
        <f t="shared" si="149"/>
        <v>11.986302504874642</v>
      </c>
      <c r="I727" s="24">
        <f t="shared" si="150"/>
        <v>6.3851059977199833</v>
      </c>
      <c r="J727" s="5">
        <f t="shared" si="151"/>
        <v>5.6616718966123867E-7</v>
      </c>
      <c r="K727" s="16">
        <f t="shared" si="152"/>
        <v>-51.964118703499231</v>
      </c>
      <c r="L727" s="58" t="b">
        <f t="shared" si="153"/>
        <v>0</v>
      </c>
      <c r="M727" s="66">
        <f t="shared" si="154"/>
        <v>-1.5516001518179827</v>
      </c>
      <c r="N727" s="65">
        <f t="shared" si="155"/>
        <v>3.4499999999999487</v>
      </c>
    </row>
    <row r="728" spans="2:14">
      <c r="B728" s="25">
        <f t="shared" si="156"/>
        <v>3.4549999999999486</v>
      </c>
      <c r="C728" s="17">
        <f t="shared" si="144"/>
        <v>36.809979126091591</v>
      </c>
      <c r="D728" s="17">
        <f t="shared" si="145"/>
        <v>11.581301201414533</v>
      </c>
      <c r="E728" s="25">
        <f t="shared" si="146"/>
        <v>4.2419278785433341E-7</v>
      </c>
      <c r="F728" s="2">
        <f t="shared" si="147"/>
        <v>81.44267855769067</v>
      </c>
      <c r="G728" s="24">
        <f t="shared" si="148"/>
        <v>0.14262501078678347</v>
      </c>
      <c r="H728" s="2">
        <f t="shared" si="149"/>
        <v>11.986302482075448</v>
      </c>
      <c r="I728" s="24">
        <f t="shared" si="150"/>
        <v>6.3851059989229482</v>
      </c>
      <c r="J728" s="5">
        <f t="shared" si="151"/>
        <v>5.5034608956229271E-7</v>
      </c>
      <c r="K728" s="16">
        <f t="shared" si="152"/>
        <v>-51.964118776573805</v>
      </c>
      <c r="L728" s="58" t="b">
        <f t="shared" si="153"/>
        <v>0</v>
      </c>
      <c r="M728" s="66">
        <f t="shared" si="154"/>
        <v>-1.5516001521103071</v>
      </c>
      <c r="N728" s="65">
        <f t="shared" si="155"/>
        <v>3.4549999999999486</v>
      </c>
    </row>
    <row r="729" spans="2:14">
      <c r="B729" s="25">
        <f t="shared" si="156"/>
        <v>3.4599999999999485</v>
      </c>
      <c r="C729" s="17">
        <f t="shared" si="144"/>
        <v>36.867885632103963</v>
      </c>
      <c r="D729" s="17">
        <f t="shared" si="145"/>
        <v>11.581301203535498</v>
      </c>
      <c r="E729" s="25">
        <f t="shared" si="146"/>
        <v>4.1233903743768654E-7</v>
      </c>
      <c r="F729" s="2">
        <f t="shared" si="147"/>
        <v>81.442678572605843</v>
      </c>
      <c r="G729" s="24">
        <f t="shared" si="148"/>
        <v>0.14262501048535506</v>
      </c>
      <c r="H729" s="2">
        <f t="shared" si="149"/>
        <v>11.98630245991335</v>
      </c>
      <c r="I729" s="24">
        <f t="shared" si="150"/>
        <v>6.3851060000922972</v>
      </c>
      <c r="J729" s="5">
        <f t="shared" si="151"/>
        <v>5.3496708905157754E-7</v>
      </c>
      <c r="K729" s="16">
        <f t="shared" si="152"/>
        <v>-51.964118847606365</v>
      </c>
      <c r="L729" s="58" t="b">
        <f t="shared" si="153"/>
        <v>0</v>
      </c>
      <c r="M729" s="66">
        <f t="shared" si="154"/>
        <v>-1.551600152394462</v>
      </c>
      <c r="N729" s="65">
        <f t="shared" si="155"/>
        <v>3.4599999999999485</v>
      </c>
    </row>
    <row r="730" spans="2:14">
      <c r="B730" s="25">
        <f t="shared" si="156"/>
        <v>3.4649999999999483</v>
      </c>
      <c r="C730" s="17">
        <f t="shared" ref="C730:C793" si="157">C729+$C$23*(D730+D729)/2</f>
        <v>36.925792138126795</v>
      </c>
      <c r="D730" s="17">
        <f t="shared" ref="D730:D793" si="158">D729+E729*$C$23</f>
        <v>11.581301205597192</v>
      </c>
      <c r="E730" s="25">
        <f t="shared" ref="E730:E793" si="159">COS($C$14*PI()/180)*IF(L730,$K$18,($C$22*$C$16*$C$15*($C$21*(1-D730*$C$16/(2*PI()*$C$13/COS($C$14*PI()/180)*$C$20))-$C$19)/($C$12*$C$13)))</f>
        <v>4.0081656324454994E-7</v>
      </c>
      <c r="F730" s="2">
        <f t="shared" ref="F730:F793" si="160">IF(L730,$C$20*(1-G730/$C$21),I730*$C$16)</f>
        <v>81.442678587104211</v>
      </c>
      <c r="G730" s="24">
        <f t="shared" ref="G730:G793" si="161">IF(L730,(J730/($C$16*$C$15)+$C$19),$C$21*(1-F730/$C$20))</f>
        <v>0.14262501019235008</v>
      </c>
      <c r="H730" s="2">
        <f t="shared" ref="H730:H793" si="162">($I$21-$I$20)*G730/$C$21+$I$20</f>
        <v>11.986302438370574</v>
      </c>
      <c r="I730" s="24">
        <f t="shared" ref="I730:I793" si="163">IF(L730,F730/$C$16,D730/(2*PI()*$C$13))*COS($C$14*PI()/180)</f>
        <v>6.3851060012289693</v>
      </c>
      <c r="J730" s="5">
        <f t="shared" ref="J730:J793" si="164">IF(L730,$I$18*$C$13,$C$16*$C$15*(G730-$C$19))</f>
        <v>5.2001785530725439E-7</v>
      </c>
      <c r="K730" s="16">
        <f t="shared" ref="K730:K793" si="165">$C$16*$C$15*($C$21*(1-D730*$C$16/(2*PI()*$C$13*$C$20))-$C$19)/$C$13</f>
        <v>-51.96411891665381</v>
      </c>
      <c r="L730" s="58" t="b">
        <f t="shared" ref="L730:L793" si="166">IF(L729,K730&gt;$I$18,K730&gt;$I$17)</f>
        <v>0</v>
      </c>
      <c r="M730" s="66">
        <f t="shared" ref="M730:M793" si="167">2*PI()*$C$13*I730-D730</f>
        <v>-1.5516001526706766</v>
      </c>
      <c r="N730" s="65">
        <f t="shared" ref="N730:N793" si="168">B730</f>
        <v>3.4649999999999483</v>
      </c>
    </row>
    <row r="731" spans="2:14">
      <c r="B731" s="25">
        <f t="shared" si="156"/>
        <v>3.4699999999999482</v>
      </c>
      <c r="C731" s="17">
        <f t="shared" si="157"/>
        <v>36.983698644159794</v>
      </c>
      <c r="D731" s="17">
        <f t="shared" si="158"/>
        <v>11.581301207601275</v>
      </c>
      <c r="E731" s="25">
        <f t="shared" si="159"/>
        <v>3.8961605919275184E-7</v>
      </c>
      <c r="F731" s="2">
        <f t="shared" si="160"/>
        <v>81.442678601197414</v>
      </c>
      <c r="G731" s="24">
        <f t="shared" si="161"/>
        <v>0.14262500990753343</v>
      </c>
      <c r="H731" s="2">
        <f t="shared" si="162"/>
        <v>11.986302417429833</v>
      </c>
      <c r="I731" s="24">
        <f t="shared" si="163"/>
        <v>6.3851060023338775</v>
      </c>
      <c r="J731" s="5">
        <f t="shared" si="164"/>
        <v>5.0548639395557508E-7</v>
      </c>
      <c r="K731" s="16">
        <f t="shared" si="165"/>
        <v>-51.964118983771911</v>
      </c>
      <c r="L731" s="58" t="b">
        <f t="shared" si="166"/>
        <v>0</v>
      </c>
      <c r="M731" s="66">
        <f t="shared" si="167"/>
        <v>-1.551600152939173</v>
      </c>
      <c r="N731" s="65">
        <f t="shared" si="168"/>
        <v>3.4699999999999482</v>
      </c>
    </row>
    <row r="732" spans="2:14">
      <c r="B732" s="25">
        <f t="shared" si="156"/>
        <v>3.4749999999999481</v>
      </c>
      <c r="C732" s="17">
        <f t="shared" si="157"/>
        <v>37.04160515020267</v>
      </c>
      <c r="D732" s="17">
        <f t="shared" si="158"/>
        <v>11.581301209549355</v>
      </c>
      <c r="E732" s="25">
        <f t="shared" si="159"/>
        <v>3.7872854555697871E-7</v>
      </c>
      <c r="F732" s="2">
        <f t="shared" si="160"/>
        <v>81.44267861489682</v>
      </c>
      <c r="G732" s="24">
        <f t="shared" si="161"/>
        <v>0.14262500963067504</v>
      </c>
      <c r="H732" s="2">
        <f t="shared" si="162"/>
        <v>11.98630239707421</v>
      </c>
      <c r="I732" s="24">
        <f t="shared" si="163"/>
        <v>6.3851060034079108</v>
      </c>
      <c r="J732" s="5">
        <f t="shared" si="164"/>
        <v>4.9136096552093493E-7</v>
      </c>
      <c r="K732" s="16">
        <f t="shared" si="165"/>
        <v>-51.964119049014379</v>
      </c>
      <c r="L732" s="58" t="b">
        <f t="shared" si="166"/>
        <v>0</v>
      </c>
      <c r="M732" s="66">
        <f t="shared" si="167"/>
        <v>-1.5516001532001678</v>
      </c>
      <c r="N732" s="65">
        <f t="shared" si="168"/>
        <v>3.4749999999999481</v>
      </c>
    </row>
    <row r="733" spans="2:14">
      <c r="B733" s="25">
        <f t="shared" si="156"/>
        <v>3.479999999999948</v>
      </c>
      <c r="C733" s="17">
        <f t="shared" si="157"/>
        <v>37.099511656255153</v>
      </c>
      <c r="D733" s="17">
        <f t="shared" si="158"/>
        <v>11.581301211442998</v>
      </c>
      <c r="E733" s="25">
        <f t="shared" si="159"/>
        <v>3.6814527510024649E-7</v>
      </c>
      <c r="F733" s="2">
        <f t="shared" si="160"/>
        <v>81.442678628213415</v>
      </c>
      <c r="G733" s="24">
        <f t="shared" si="161"/>
        <v>0.14262500936155323</v>
      </c>
      <c r="H733" s="2">
        <f t="shared" si="162"/>
        <v>11.986302377287409</v>
      </c>
      <c r="I733" s="24">
        <f t="shared" si="163"/>
        <v>6.3851060044519317</v>
      </c>
      <c r="J733" s="5">
        <f t="shared" si="164"/>
        <v>4.7763026102237137E-7</v>
      </c>
      <c r="K733" s="16">
        <f t="shared" si="165"/>
        <v>-51.964119112433764</v>
      </c>
      <c r="L733" s="58" t="b">
        <f t="shared" si="166"/>
        <v>0</v>
      </c>
      <c r="M733" s="66">
        <f t="shared" si="167"/>
        <v>-1.5516001534538653</v>
      </c>
      <c r="N733" s="65">
        <f t="shared" si="168"/>
        <v>3.479999999999948</v>
      </c>
    </row>
    <row r="734" spans="2:14">
      <c r="B734" s="25">
        <f t="shared" si="156"/>
        <v>3.4849999999999479</v>
      </c>
      <c r="C734" s="17">
        <f t="shared" si="157"/>
        <v>37.157418162316972</v>
      </c>
      <c r="D734" s="17">
        <f t="shared" si="158"/>
        <v>11.581301213283725</v>
      </c>
      <c r="E734" s="25">
        <f t="shared" si="159"/>
        <v>3.5785775272080307E-7</v>
      </c>
      <c r="F734" s="2">
        <f t="shared" si="160"/>
        <v>81.442678641157869</v>
      </c>
      <c r="G734" s="24">
        <f t="shared" si="161"/>
        <v>0.14262500909995218</v>
      </c>
      <c r="H734" s="2">
        <f t="shared" si="162"/>
        <v>11.98630235805356</v>
      </c>
      <c r="I734" s="24">
        <f t="shared" si="163"/>
        <v>6.3851060054667768</v>
      </c>
      <c r="J734" s="5">
        <f t="shared" si="164"/>
        <v>4.6428326886008913E-7</v>
      </c>
      <c r="K734" s="16">
        <f t="shared" si="165"/>
        <v>-51.964119174080871</v>
      </c>
      <c r="L734" s="58" t="b">
        <f t="shared" si="166"/>
        <v>0</v>
      </c>
      <c r="M734" s="66">
        <f t="shared" si="167"/>
        <v>-1.5516001537004769</v>
      </c>
      <c r="N734" s="65">
        <f t="shared" si="168"/>
        <v>3.4849999999999479</v>
      </c>
    </row>
    <row r="735" spans="2:14">
      <c r="B735" s="25">
        <f t="shared" si="156"/>
        <v>3.4899999999999478</v>
      </c>
      <c r="C735" s="17">
        <f t="shared" si="157"/>
        <v>37.215324668387865</v>
      </c>
      <c r="D735" s="17">
        <f t="shared" si="158"/>
        <v>11.581301215073013</v>
      </c>
      <c r="E735" s="25">
        <f t="shared" si="159"/>
        <v>3.4785769288384133E-7</v>
      </c>
      <c r="F735" s="2">
        <f t="shared" si="160"/>
        <v>81.4426786537406</v>
      </c>
      <c r="G735" s="24">
        <f t="shared" si="161"/>
        <v>0.1426250088456614</v>
      </c>
      <c r="H735" s="2">
        <f t="shared" si="162"/>
        <v>11.986302339357191</v>
      </c>
      <c r="I735" s="24">
        <f t="shared" si="163"/>
        <v>6.3851060064532632</v>
      </c>
      <c r="J735" s="5">
        <f t="shared" si="164"/>
        <v>4.5130924932564585E-7</v>
      </c>
      <c r="K735" s="16">
        <f t="shared" si="165"/>
        <v>-51.964119234005452</v>
      </c>
      <c r="L735" s="58" t="b">
        <f t="shared" si="166"/>
        <v>0</v>
      </c>
      <c r="M735" s="66">
        <f t="shared" si="167"/>
        <v>-1.5516001539401962</v>
      </c>
      <c r="N735" s="65">
        <f t="shared" si="168"/>
        <v>3.4899999999999478</v>
      </c>
    </row>
    <row r="736" spans="2:14">
      <c r="B736" s="25">
        <f t="shared" si="156"/>
        <v>3.4949999999999477</v>
      </c>
      <c r="C736" s="17">
        <f t="shared" si="157"/>
        <v>37.273231174467575</v>
      </c>
      <c r="D736" s="17">
        <f t="shared" si="158"/>
        <v>11.581301216812301</v>
      </c>
      <c r="E736" s="25">
        <f t="shared" si="159"/>
        <v>3.381370927516316E-7</v>
      </c>
      <c r="F736" s="2">
        <f t="shared" si="160"/>
        <v>81.442678665971727</v>
      </c>
      <c r="G736" s="24">
        <f t="shared" si="161"/>
        <v>0.14262500859847618</v>
      </c>
      <c r="H736" s="2">
        <f t="shared" si="162"/>
        <v>11.986302321183247</v>
      </c>
      <c r="I736" s="24">
        <f t="shared" si="163"/>
        <v>6.3851060074121833</v>
      </c>
      <c r="J736" s="5">
        <f t="shared" si="164"/>
        <v>4.3869775867566574E-7</v>
      </c>
      <c r="K736" s="16">
        <f t="shared" si="165"/>
        <v>-51.96411929225534</v>
      </c>
      <c r="L736" s="58" t="b">
        <f t="shared" si="166"/>
        <v>0</v>
      </c>
      <c r="M736" s="66">
        <f t="shared" si="167"/>
        <v>-1.5516001541732169</v>
      </c>
      <c r="N736" s="65">
        <f t="shared" si="168"/>
        <v>3.4949999999999477</v>
      </c>
    </row>
    <row r="737" spans="2:14">
      <c r="B737" s="25">
        <f t="shared" si="156"/>
        <v>3.4999999999999476</v>
      </c>
      <c r="C737" s="17">
        <f t="shared" si="157"/>
        <v>37.331137680555862</v>
      </c>
      <c r="D737" s="17">
        <f t="shared" si="158"/>
        <v>11.581301218502986</v>
      </c>
      <c r="E737" s="25">
        <f t="shared" si="159"/>
        <v>3.2868811866809328E-7</v>
      </c>
      <c r="F737" s="2">
        <f t="shared" si="160"/>
        <v>81.442678677861053</v>
      </c>
      <c r="G737" s="24">
        <f t="shared" si="161"/>
        <v>0.14262500835819877</v>
      </c>
      <c r="H737" s="2">
        <f t="shared" si="162"/>
        <v>11.98630230351719</v>
      </c>
      <c r="I737" s="24">
        <f t="shared" si="163"/>
        <v>6.3851060083443061</v>
      </c>
      <c r="J737" s="5">
        <f t="shared" si="164"/>
        <v>4.2643870719197231E-7</v>
      </c>
      <c r="K737" s="16">
        <f t="shared" si="165"/>
        <v>-51.964119348877453</v>
      </c>
      <c r="L737" s="58" t="b">
        <f t="shared" si="166"/>
        <v>0</v>
      </c>
      <c r="M737" s="66">
        <f t="shared" si="167"/>
        <v>-1.5516001543997255</v>
      </c>
      <c r="N737" s="65">
        <f t="shared" si="168"/>
        <v>3.4999999999999476</v>
      </c>
    </row>
    <row r="738" spans="2:14">
      <c r="B738" s="25">
        <f t="shared" si="156"/>
        <v>3.5049999999999475</v>
      </c>
      <c r="C738" s="17">
        <f t="shared" si="157"/>
        <v>37.389044186652484</v>
      </c>
      <c r="D738" s="17">
        <f t="shared" si="158"/>
        <v>11.581301220146427</v>
      </c>
      <c r="E738" s="25">
        <f t="shared" si="159"/>
        <v>3.195031891123766E-7</v>
      </c>
      <c r="F738" s="2">
        <f t="shared" si="160"/>
        <v>81.442678689418159</v>
      </c>
      <c r="G738" s="24">
        <f t="shared" si="161"/>
        <v>0.14262500812463533</v>
      </c>
      <c r="H738" s="2">
        <f t="shared" si="162"/>
        <v>11.986302286344767</v>
      </c>
      <c r="I738" s="24">
        <f t="shared" si="163"/>
        <v>6.3851060092503831</v>
      </c>
      <c r="J738" s="5">
        <f t="shared" si="164"/>
        <v>4.1452220482660123E-7</v>
      </c>
      <c r="K738" s="16">
        <f t="shared" si="165"/>
        <v>-51.964119403917429</v>
      </c>
      <c r="L738" s="58" t="b">
        <f t="shared" si="166"/>
        <v>0</v>
      </c>
      <c r="M738" s="66">
        <f t="shared" si="167"/>
        <v>-1.551600154619905</v>
      </c>
      <c r="N738" s="65">
        <f t="shared" si="168"/>
        <v>3.5049999999999475</v>
      </c>
    </row>
    <row r="739" spans="2:14">
      <c r="B739" s="25">
        <f t="shared" si="156"/>
        <v>3.5099999999999474</v>
      </c>
      <c r="C739" s="17">
        <f t="shared" si="157"/>
        <v>37.446950692757213</v>
      </c>
      <c r="D739" s="17">
        <f t="shared" si="158"/>
        <v>11.581301221743944</v>
      </c>
      <c r="E739" s="25">
        <f t="shared" si="159"/>
        <v>3.1057491794114879E-7</v>
      </c>
      <c r="F739" s="2">
        <f t="shared" si="160"/>
        <v>81.442678700652294</v>
      </c>
      <c r="G739" s="24">
        <f t="shared" si="161"/>
        <v>0.14262500789759902</v>
      </c>
      <c r="H739" s="2">
        <f t="shared" si="162"/>
        <v>11.986302269652242</v>
      </c>
      <c r="I739" s="24">
        <f t="shared" si="163"/>
        <v>6.3851060101311399</v>
      </c>
      <c r="J739" s="5">
        <f t="shared" si="164"/>
        <v>4.0293871980508977E-7</v>
      </c>
      <c r="K739" s="16">
        <f t="shared" si="165"/>
        <v>-51.964119457419343</v>
      </c>
      <c r="L739" s="58" t="b">
        <f t="shared" si="166"/>
        <v>0</v>
      </c>
      <c r="M739" s="66">
        <f t="shared" si="167"/>
        <v>-1.5516001548339311</v>
      </c>
      <c r="N739" s="65">
        <f t="shared" si="168"/>
        <v>3.5099999999999474</v>
      </c>
    </row>
    <row r="740" spans="2:14">
      <c r="B740" s="25">
        <f t="shared" si="156"/>
        <v>3.5149999999999473</v>
      </c>
      <c r="C740" s="17">
        <f t="shared" si="157"/>
        <v>37.504857198869814</v>
      </c>
      <c r="D740" s="17">
        <f t="shared" si="158"/>
        <v>11.581301223296819</v>
      </c>
      <c r="E740" s="25">
        <f t="shared" si="159"/>
        <v>3.0189615804837438E-7</v>
      </c>
      <c r="F740" s="2">
        <f t="shared" si="160"/>
        <v>81.442678711572526</v>
      </c>
      <c r="G740" s="24">
        <f t="shared" si="161"/>
        <v>0.14262500767690636</v>
      </c>
      <c r="H740" s="2">
        <f t="shared" si="162"/>
        <v>11.986302253426127</v>
      </c>
      <c r="I740" s="24">
        <f t="shared" si="163"/>
        <v>6.3851060109872853</v>
      </c>
      <c r="J740" s="5">
        <f t="shared" si="164"/>
        <v>3.9167889028507092E-7</v>
      </c>
      <c r="K740" s="16">
        <f t="shared" si="165"/>
        <v>-51.964119509426091</v>
      </c>
      <c r="L740" s="58" t="b">
        <f t="shared" si="166"/>
        <v>0</v>
      </c>
      <c r="M740" s="66">
        <f t="shared" si="167"/>
        <v>-1.5516001550419762</v>
      </c>
      <c r="N740" s="65">
        <f t="shared" si="168"/>
        <v>3.5149999999999473</v>
      </c>
    </row>
    <row r="741" spans="2:14">
      <c r="B741" s="25">
        <f t="shared" si="156"/>
        <v>3.5199999999999472</v>
      </c>
      <c r="C741" s="17">
        <f t="shared" si="157"/>
        <v>37.562763704990076</v>
      </c>
      <c r="D741" s="17">
        <f t="shared" si="158"/>
        <v>11.5813012248063</v>
      </c>
      <c r="E741" s="25">
        <f t="shared" si="159"/>
        <v>2.9345989876483114E-7</v>
      </c>
      <c r="F741" s="2">
        <f t="shared" si="160"/>
        <v>81.442678722187566</v>
      </c>
      <c r="G741" s="24">
        <f t="shared" si="161"/>
        <v>0.1426250074623816</v>
      </c>
      <c r="H741" s="2">
        <f t="shared" si="162"/>
        <v>11.986302237653497</v>
      </c>
      <c r="I741" s="24">
        <f t="shared" si="163"/>
        <v>6.3851060118195049</v>
      </c>
      <c r="J741" s="5">
        <f t="shared" si="164"/>
        <v>3.8073374951629982E-7</v>
      </c>
      <c r="K741" s="16">
        <f t="shared" si="165"/>
        <v>-51.964119559979643</v>
      </c>
      <c r="L741" s="58" t="b">
        <f t="shared" si="166"/>
        <v>0</v>
      </c>
      <c r="M741" s="66">
        <f t="shared" si="167"/>
        <v>-1.5516001552442091</v>
      </c>
      <c r="N741" s="65">
        <f t="shared" si="168"/>
        <v>3.5199999999999472</v>
      </c>
    </row>
    <row r="742" spans="2:14">
      <c r="B742" s="25">
        <f t="shared" si="156"/>
        <v>3.5249999999999471</v>
      </c>
      <c r="C742" s="17">
        <f t="shared" si="157"/>
        <v>37.620670211117776</v>
      </c>
      <c r="D742" s="17">
        <f t="shared" si="158"/>
        <v>11.581301226273599</v>
      </c>
      <c r="E742" s="25">
        <f t="shared" si="159"/>
        <v>2.8525940120342931E-7</v>
      </c>
      <c r="F742" s="2">
        <f t="shared" si="160"/>
        <v>81.442678732505996</v>
      </c>
      <c r="G742" s="24">
        <f t="shared" si="161"/>
        <v>0.14262500725385124</v>
      </c>
      <c r="H742" s="2">
        <f t="shared" si="162"/>
        <v>11.986302222321598</v>
      </c>
      <c r="I742" s="24">
        <f t="shared" si="163"/>
        <v>6.3851060126284693</v>
      </c>
      <c r="J742" s="5">
        <f t="shared" si="164"/>
        <v>3.7009444545269626E-7</v>
      </c>
      <c r="K742" s="16">
        <f t="shared" si="165"/>
        <v>-51.964119609120445</v>
      </c>
      <c r="L742" s="58" t="b">
        <f t="shared" si="166"/>
        <v>0</v>
      </c>
      <c r="M742" s="66">
        <f t="shared" si="167"/>
        <v>-1.5516001554407914</v>
      </c>
      <c r="N742" s="65">
        <f t="shared" si="168"/>
        <v>3.5249999999999471</v>
      </c>
    </row>
    <row r="743" spans="2:14">
      <c r="B743" s="25">
        <f t="shared" ref="B743:B806" si="169">B742+$C$23</f>
        <v>3.529999999999947</v>
      </c>
      <c r="C743" s="17">
        <f t="shared" si="157"/>
        <v>37.67857671725271</v>
      </c>
      <c r="D743" s="17">
        <f t="shared" si="158"/>
        <v>11.581301227699896</v>
      </c>
      <c r="E743" s="25">
        <f t="shared" si="159"/>
        <v>2.7728805854791455E-7</v>
      </c>
      <c r="F743" s="2">
        <f t="shared" si="160"/>
        <v>81.442678742536089</v>
      </c>
      <c r="G743" s="24">
        <f t="shared" si="161"/>
        <v>0.14262500705114806</v>
      </c>
      <c r="H743" s="2">
        <f t="shared" si="162"/>
        <v>11.986302207418133</v>
      </c>
      <c r="I743" s="24">
        <f t="shared" si="163"/>
        <v>6.3851060134148288</v>
      </c>
      <c r="J743" s="5">
        <f t="shared" si="164"/>
        <v>3.5975244608695996E-7</v>
      </c>
      <c r="K743" s="16">
        <f t="shared" si="165"/>
        <v>-51.964119656888052</v>
      </c>
      <c r="L743" s="58" t="b">
        <f t="shared" si="166"/>
        <v>0</v>
      </c>
      <c r="M743" s="66">
        <f t="shared" si="167"/>
        <v>-1.5516001556318777</v>
      </c>
      <c r="N743" s="65">
        <f t="shared" si="168"/>
        <v>3.529999999999947</v>
      </c>
    </row>
    <row r="744" spans="2:14">
      <c r="B744" s="25">
        <f t="shared" si="169"/>
        <v>3.5349999999999469</v>
      </c>
      <c r="C744" s="17">
        <f t="shared" si="157"/>
        <v>37.736483223394679</v>
      </c>
      <c r="D744" s="17">
        <f t="shared" si="158"/>
        <v>11.581301229086336</v>
      </c>
      <c r="E744" s="25">
        <f t="shared" si="159"/>
        <v>2.695394604510439E-7</v>
      </c>
      <c r="F744" s="2">
        <f t="shared" si="160"/>
        <v>81.442678752285886</v>
      </c>
      <c r="G744" s="24">
        <f t="shared" si="161"/>
        <v>0.14262500685410942</v>
      </c>
      <c r="H744" s="2">
        <f t="shared" si="162"/>
        <v>11.986302192931145</v>
      </c>
      <c r="I744" s="24">
        <f t="shared" si="163"/>
        <v>6.3851060141792129</v>
      </c>
      <c r="J744" s="5">
        <f t="shared" si="164"/>
        <v>3.4969945448452296E-7</v>
      </c>
      <c r="K744" s="16">
        <f t="shared" si="165"/>
        <v>-51.964119703320875</v>
      </c>
      <c r="L744" s="58" t="b">
        <f t="shared" si="166"/>
        <v>0</v>
      </c>
      <c r="M744" s="66">
        <f t="shared" si="167"/>
        <v>-1.551600155817626</v>
      </c>
      <c r="N744" s="65">
        <f t="shared" si="168"/>
        <v>3.5349999999999469</v>
      </c>
    </row>
    <row r="745" spans="2:14">
      <c r="B745" s="25">
        <f t="shared" si="169"/>
        <v>3.5399999999999467</v>
      </c>
      <c r="C745" s="17">
        <f t="shared" si="157"/>
        <v>37.794389729543482</v>
      </c>
      <c r="D745" s="17">
        <f t="shared" si="158"/>
        <v>11.581301230434033</v>
      </c>
      <c r="E745" s="25">
        <f t="shared" si="159"/>
        <v>2.6200738976010223E-7</v>
      </c>
      <c r="F745" s="2">
        <f t="shared" si="160"/>
        <v>81.442678761763233</v>
      </c>
      <c r="G745" s="24">
        <f t="shared" si="161"/>
        <v>0.14262500666257685</v>
      </c>
      <c r="H745" s="2">
        <f t="shared" si="162"/>
        <v>11.986302178848984</v>
      </c>
      <c r="I745" s="24">
        <f t="shared" si="163"/>
        <v>6.3851060149222372</v>
      </c>
      <c r="J745" s="5">
        <f t="shared" si="164"/>
        <v>3.399273847098361E-7</v>
      </c>
      <c r="K745" s="16">
        <f t="shared" si="165"/>
        <v>-51.964119748456191</v>
      </c>
      <c r="L745" s="58" t="b">
        <f t="shared" si="166"/>
        <v>0</v>
      </c>
      <c r="M745" s="66">
        <f t="shared" si="167"/>
        <v>-1.551600155998182</v>
      </c>
      <c r="N745" s="65">
        <f t="shared" si="168"/>
        <v>3.5399999999999467</v>
      </c>
    </row>
    <row r="746" spans="2:14">
      <c r="B746" s="25">
        <f t="shared" si="169"/>
        <v>3.5449999999999466</v>
      </c>
      <c r="C746" s="17">
        <f t="shared" si="157"/>
        <v>37.85229623569893</v>
      </c>
      <c r="D746" s="17">
        <f t="shared" si="158"/>
        <v>11.581301231744069</v>
      </c>
      <c r="E746" s="25">
        <f t="shared" si="159"/>
        <v>2.546858116019571E-7</v>
      </c>
      <c r="F746" s="2">
        <f t="shared" si="160"/>
        <v>81.442678770975746</v>
      </c>
      <c r="G746" s="24">
        <f t="shared" si="161"/>
        <v>0.1426250064763965</v>
      </c>
      <c r="H746" s="2">
        <f t="shared" si="162"/>
        <v>11.986302165160335</v>
      </c>
      <c r="I746" s="24">
        <f t="shared" si="163"/>
        <v>6.3851060156444976</v>
      </c>
      <c r="J746" s="5">
        <f t="shared" si="164"/>
        <v>3.3042838731618305E-7</v>
      </c>
      <c r="K746" s="16">
        <f t="shared" si="165"/>
        <v>-51.964119792330081</v>
      </c>
      <c r="L746" s="58" t="b">
        <f t="shared" si="166"/>
        <v>0</v>
      </c>
      <c r="M746" s="66">
        <f t="shared" si="167"/>
        <v>-1.551600156173695</v>
      </c>
      <c r="N746" s="65">
        <f t="shared" si="168"/>
        <v>3.5449999999999466</v>
      </c>
    </row>
    <row r="747" spans="2:14">
      <c r="B747" s="25">
        <f t="shared" si="169"/>
        <v>3.5499999999999465</v>
      </c>
      <c r="C747" s="17">
        <f t="shared" si="157"/>
        <v>37.910202741860836</v>
      </c>
      <c r="D747" s="17">
        <f t="shared" si="158"/>
        <v>11.581301233017498</v>
      </c>
      <c r="E747" s="25">
        <f t="shared" si="159"/>
        <v>2.4756881553385006E-7</v>
      </c>
      <c r="F747" s="2">
        <f t="shared" si="160"/>
        <v>81.442678779930816</v>
      </c>
      <c r="G747" s="24">
        <f t="shared" si="161"/>
        <v>0.14262500629541885</v>
      </c>
      <c r="H747" s="2">
        <f t="shared" si="162"/>
        <v>11.986302151854211</v>
      </c>
      <c r="I747" s="24">
        <f t="shared" si="163"/>
        <v>6.385106016346576</v>
      </c>
      <c r="J747" s="5">
        <f t="shared" si="164"/>
        <v>3.2119483376857206E-7</v>
      </c>
      <c r="K747" s="16">
        <f t="shared" si="165"/>
        <v>-51.964119834978113</v>
      </c>
      <c r="L747" s="58" t="b">
        <f t="shared" si="166"/>
        <v>0</v>
      </c>
      <c r="M747" s="66">
        <f t="shared" si="167"/>
        <v>-1.5516001563443016</v>
      </c>
      <c r="N747" s="65">
        <f t="shared" si="168"/>
        <v>3.5499999999999465</v>
      </c>
    </row>
    <row r="748" spans="2:14">
      <c r="B748" s="25">
        <f t="shared" si="169"/>
        <v>3.5549999999999464</v>
      </c>
      <c r="C748" s="17">
        <f t="shared" si="157"/>
        <v>37.968109248029016</v>
      </c>
      <c r="D748" s="17">
        <f t="shared" si="158"/>
        <v>11.581301234255342</v>
      </c>
      <c r="E748" s="25">
        <f t="shared" si="159"/>
        <v>2.4065070613744062E-7</v>
      </c>
      <c r="F748" s="2">
        <f t="shared" si="160"/>
        <v>81.442678788635661</v>
      </c>
      <c r="G748" s="24">
        <f t="shared" si="161"/>
        <v>0.1426250061194983</v>
      </c>
      <c r="H748" s="2">
        <f t="shared" si="162"/>
        <v>11.986302138919898</v>
      </c>
      <c r="I748" s="24">
        <f t="shared" si="163"/>
        <v>6.3851060170290355</v>
      </c>
      <c r="J748" s="5">
        <f t="shared" si="164"/>
        <v>3.1221929520222341E-7</v>
      </c>
      <c r="K748" s="16">
        <f t="shared" si="165"/>
        <v>-51.964119876434324</v>
      </c>
      <c r="L748" s="58" t="b">
        <f t="shared" si="166"/>
        <v>0</v>
      </c>
      <c r="M748" s="66">
        <f t="shared" si="167"/>
        <v>-1.5516001565101405</v>
      </c>
      <c r="N748" s="65">
        <f t="shared" si="168"/>
        <v>3.5549999999999464</v>
      </c>
    </row>
    <row r="749" spans="2:14">
      <c r="B749" s="25">
        <f t="shared" si="169"/>
        <v>3.5599999999999463</v>
      </c>
      <c r="C749" s="17">
        <f t="shared" si="157"/>
        <v>38.0260157542033</v>
      </c>
      <c r="D749" s="17">
        <f t="shared" si="158"/>
        <v>11.581301235458596</v>
      </c>
      <c r="E749" s="25">
        <f t="shared" si="159"/>
        <v>2.3392590369280595E-7</v>
      </c>
      <c r="F749" s="2">
        <f t="shared" si="160"/>
        <v>81.442678797097258</v>
      </c>
      <c r="G749" s="24">
        <f t="shared" si="161"/>
        <v>0.14262500594849351</v>
      </c>
      <c r="H749" s="2">
        <f t="shared" si="162"/>
        <v>11.986302126347013</v>
      </c>
      <c r="I749" s="24">
        <f t="shared" si="163"/>
        <v>6.3851060176924248</v>
      </c>
      <c r="J749" s="5">
        <f t="shared" si="164"/>
        <v>3.0349456083188032E-7</v>
      </c>
      <c r="K749" s="16">
        <f t="shared" si="165"/>
        <v>-51.964119916732123</v>
      </c>
      <c r="L749" s="58" t="b">
        <f t="shared" si="166"/>
        <v>0</v>
      </c>
      <c r="M749" s="66">
        <f t="shared" si="167"/>
        <v>-1.5516001566713467</v>
      </c>
      <c r="N749" s="65">
        <f t="shared" si="168"/>
        <v>3.5599999999999463</v>
      </c>
    </row>
    <row r="750" spans="2:14">
      <c r="B750" s="25">
        <f t="shared" si="169"/>
        <v>3.5649999999999462</v>
      </c>
      <c r="C750" s="17">
        <f t="shared" si="157"/>
        <v>38.083922260383517</v>
      </c>
      <c r="D750" s="17">
        <f t="shared" si="158"/>
        <v>11.581301236628226</v>
      </c>
      <c r="E750" s="25">
        <f t="shared" si="159"/>
        <v>2.2738902494903475E-7</v>
      </c>
      <c r="F750" s="2">
        <f t="shared" si="160"/>
        <v>81.442678805322387</v>
      </c>
      <c r="G750" s="24">
        <f t="shared" si="161"/>
        <v>0.14262500578226767</v>
      </c>
      <c r="H750" s="2">
        <f t="shared" si="162"/>
        <v>11.986302114125493</v>
      </c>
      <c r="I750" s="24">
        <f t="shared" si="163"/>
        <v>6.3851060183372752</v>
      </c>
      <c r="J750" s="5">
        <f t="shared" si="164"/>
        <v>2.9501365069671578E-7</v>
      </c>
      <c r="K750" s="16">
        <f t="shared" si="165"/>
        <v>-51.96411995590384</v>
      </c>
      <c r="L750" s="58" t="b">
        <f t="shared" si="166"/>
        <v>0</v>
      </c>
      <c r="M750" s="66">
        <f t="shared" si="167"/>
        <v>-1.5516001568280462</v>
      </c>
      <c r="N750" s="65">
        <f t="shared" si="168"/>
        <v>3.5649999999999462</v>
      </c>
    </row>
    <row r="751" spans="2:14">
      <c r="B751" s="25">
        <f t="shared" si="169"/>
        <v>3.5699999999999461</v>
      </c>
      <c r="C751" s="17">
        <f t="shared" si="157"/>
        <v>38.141828766569503</v>
      </c>
      <c r="D751" s="17">
        <f t="shared" si="158"/>
        <v>11.581301237765171</v>
      </c>
      <c r="E751" s="25">
        <f t="shared" si="159"/>
        <v>2.2103482418352371E-7</v>
      </c>
      <c r="F751" s="2">
        <f t="shared" si="160"/>
        <v>81.44267881331767</v>
      </c>
      <c r="G751" s="24">
        <f t="shared" si="161"/>
        <v>0.14262500562068692</v>
      </c>
      <c r="H751" s="2">
        <f t="shared" si="162"/>
        <v>11.986302102245498</v>
      </c>
      <c r="I751" s="24">
        <f t="shared" si="163"/>
        <v>6.3851060189641053</v>
      </c>
      <c r="J751" s="5">
        <f t="shared" si="164"/>
        <v>2.8676973494258717E-7</v>
      </c>
      <c r="K751" s="16">
        <f t="shared" si="165"/>
        <v>-51.964119993980844</v>
      </c>
      <c r="L751" s="58" t="b">
        <f t="shared" si="166"/>
        <v>0</v>
      </c>
      <c r="M751" s="66">
        <f t="shared" si="167"/>
        <v>-1.5516001569803688</v>
      </c>
      <c r="N751" s="65">
        <f t="shared" si="168"/>
        <v>3.5699999999999461</v>
      </c>
    </row>
    <row r="752" spans="2:14">
      <c r="B752" s="25">
        <f t="shared" si="169"/>
        <v>3.574999999999946</v>
      </c>
      <c r="C752" s="17">
        <f t="shared" si="157"/>
        <v>38.199735272761089</v>
      </c>
      <c r="D752" s="17">
        <f t="shared" si="158"/>
        <v>11.581301238870346</v>
      </c>
      <c r="E752" s="25">
        <f t="shared" si="159"/>
        <v>2.1485817028059262E-7</v>
      </c>
      <c r="F752" s="2">
        <f t="shared" si="160"/>
        <v>81.442678821089544</v>
      </c>
      <c r="G752" s="24">
        <f t="shared" si="161"/>
        <v>0.1426250054636212</v>
      </c>
      <c r="H752" s="2">
        <f t="shared" si="162"/>
        <v>11.986302090697462</v>
      </c>
      <c r="I752" s="24">
        <f t="shared" si="163"/>
        <v>6.3851060195734197</v>
      </c>
      <c r="J752" s="5">
        <f t="shared" si="164"/>
        <v>2.7875617772116109E-7</v>
      </c>
      <c r="K752" s="16">
        <f t="shared" si="165"/>
        <v>-51.964120030993911</v>
      </c>
      <c r="L752" s="58" t="b">
        <f t="shared" si="166"/>
        <v>0</v>
      </c>
      <c r="M752" s="66">
        <f t="shared" si="167"/>
        <v>-1.5516001571284352</v>
      </c>
      <c r="N752" s="65">
        <f t="shared" si="168"/>
        <v>3.574999999999946</v>
      </c>
    </row>
    <row r="753" spans="2:14">
      <c r="B753" s="25">
        <f t="shared" si="169"/>
        <v>3.5799999999999459</v>
      </c>
      <c r="C753" s="17">
        <f t="shared" si="157"/>
        <v>38.257641778958124</v>
      </c>
      <c r="D753" s="17">
        <f t="shared" si="158"/>
        <v>11.581301239944636</v>
      </c>
      <c r="E753" s="25">
        <f t="shared" si="159"/>
        <v>2.0885413623403427E-7</v>
      </c>
      <c r="F753" s="2">
        <f t="shared" si="160"/>
        <v>81.442678828644233</v>
      </c>
      <c r="G753" s="24">
        <f t="shared" si="161"/>
        <v>0.14262500531094463</v>
      </c>
      <c r="H753" s="2">
        <f t="shared" si="162"/>
        <v>11.986302079472134</v>
      </c>
      <c r="I753" s="24">
        <f t="shared" si="163"/>
        <v>6.3851060201657077</v>
      </c>
      <c r="J753" s="5">
        <f t="shared" si="164"/>
        <v>2.7096655701532452E-7</v>
      </c>
      <c r="K753" s="16">
        <f t="shared" si="165"/>
        <v>-51.964120066972583</v>
      </c>
      <c r="L753" s="58" t="b">
        <f t="shared" si="166"/>
        <v>0</v>
      </c>
      <c r="M753" s="66">
        <f t="shared" si="167"/>
        <v>-1.5516001572723628</v>
      </c>
      <c r="N753" s="65">
        <f t="shared" si="168"/>
        <v>3.5799999999999459</v>
      </c>
    </row>
    <row r="754" spans="2:14">
      <c r="B754" s="25">
        <f t="shared" si="169"/>
        <v>3.5849999999999458</v>
      </c>
      <c r="C754" s="17">
        <f t="shared" si="157"/>
        <v>38.31554828516046</v>
      </c>
      <c r="D754" s="17">
        <f t="shared" si="158"/>
        <v>11.581301240988907</v>
      </c>
      <c r="E754" s="25">
        <f t="shared" si="159"/>
        <v>2.0301787362524612E-7</v>
      </c>
      <c r="F754" s="2">
        <f t="shared" si="160"/>
        <v>81.44267883598782</v>
      </c>
      <c r="G754" s="24">
        <f t="shared" si="161"/>
        <v>0.14262500516253432</v>
      </c>
      <c r="H754" s="2">
        <f t="shared" si="162"/>
        <v>11.986302068560473</v>
      </c>
      <c r="I754" s="24">
        <f t="shared" si="163"/>
        <v>6.3851060207414445</v>
      </c>
      <c r="J754" s="5">
        <f t="shared" si="164"/>
        <v>2.6339460233074947E-7</v>
      </c>
      <c r="K754" s="16">
        <f t="shared" si="165"/>
        <v>-51.964120101945923</v>
      </c>
      <c r="L754" s="58" t="b">
        <f t="shared" si="166"/>
        <v>0</v>
      </c>
      <c r="M754" s="66">
        <f t="shared" si="167"/>
        <v>-1.5516001574122669</v>
      </c>
      <c r="N754" s="65">
        <f t="shared" si="168"/>
        <v>3.5849999999999458</v>
      </c>
    </row>
    <row r="755" spans="2:14">
      <c r="B755" s="25">
        <f t="shared" si="169"/>
        <v>3.5899999999999457</v>
      </c>
      <c r="C755" s="17">
        <f t="shared" si="157"/>
        <v>38.373454791367941</v>
      </c>
      <c r="D755" s="17">
        <f t="shared" si="158"/>
        <v>11.581301242003997</v>
      </c>
      <c r="E755" s="25">
        <f t="shared" si="159"/>
        <v>1.9734468793635104E-7</v>
      </c>
      <c r="F755" s="2">
        <f t="shared" si="160"/>
        <v>81.442678843126188</v>
      </c>
      <c r="G755" s="24">
        <f t="shared" si="161"/>
        <v>0.14262500501827127</v>
      </c>
      <c r="H755" s="2">
        <f t="shared" si="162"/>
        <v>11.986302057953738</v>
      </c>
      <c r="I755" s="24">
        <f t="shared" si="163"/>
        <v>6.3851060213010928</v>
      </c>
      <c r="J755" s="5">
        <f t="shared" si="164"/>
        <v>2.5603424284332054E-7</v>
      </c>
      <c r="K755" s="16">
        <f t="shared" si="165"/>
        <v>-51.964120135941982</v>
      </c>
      <c r="L755" s="58" t="b">
        <f t="shared" si="166"/>
        <v>0</v>
      </c>
      <c r="M755" s="66">
        <f t="shared" si="167"/>
        <v>-1.5516001575482647</v>
      </c>
      <c r="N755" s="65">
        <f t="shared" si="168"/>
        <v>3.5899999999999457</v>
      </c>
    </row>
    <row r="756" spans="2:14">
      <c r="B756" s="25">
        <f t="shared" si="169"/>
        <v>3.5949999999999456</v>
      </c>
      <c r="C756" s="17">
        <f t="shared" si="157"/>
        <v>38.43136129758043</v>
      </c>
      <c r="D756" s="17">
        <f t="shared" si="158"/>
        <v>11.581301242990721</v>
      </c>
      <c r="E756" s="25">
        <f t="shared" si="159"/>
        <v>1.9183005055663709E-7</v>
      </c>
      <c r="F756" s="2">
        <f t="shared" si="160"/>
        <v>81.442678850065079</v>
      </c>
      <c r="G756" s="24">
        <f t="shared" si="161"/>
        <v>0.14262500487803975</v>
      </c>
      <c r="H756" s="2">
        <f t="shared" si="162"/>
        <v>11.986302047643413</v>
      </c>
      <c r="I756" s="24">
        <f t="shared" si="163"/>
        <v>6.3851060218451021</v>
      </c>
      <c r="J756" s="5">
        <f t="shared" si="164"/>
        <v>2.488795734127153E-7</v>
      </c>
      <c r="K756" s="16">
        <f t="shared" si="165"/>
        <v>-51.964120168987996</v>
      </c>
      <c r="L756" s="58" t="b">
        <f t="shared" si="166"/>
        <v>0</v>
      </c>
      <c r="M756" s="66">
        <f t="shared" si="167"/>
        <v>-1.5516001576804594</v>
      </c>
      <c r="N756" s="65">
        <f t="shared" si="168"/>
        <v>3.5949999999999456</v>
      </c>
    </row>
    <row r="757" spans="2:14">
      <c r="B757" s="25">
        <f t="shared" si="169"/>
        <v>3.5999999999999455</v>
      </c>
      <c r="C757" s="17">
        <f t="shared" si="157"/>
        <v>38.48926780379778</v>
      </c>
      <c r="D757" s="17">
        <f t="shared" si="158"/>
        <v>11.581301243949872</v>
      </c>
      <c r="E757" s="25">
        <f t="shared" si="159"/>
        <v>1.8646950382253535E-7</v>
      </c>
      <c r="F757" s="2">
        <f t="shared" si="160"/>
        <v>81.442678856810076</v>
      </c>
      <c r="G757" s="24">
        <f t="shared" si="161"/>
        <v>0.1426250047417266</v>
      </c>
      <c r="H757" s="2">
        <f t="shared" si="162"/>
        <v>11.986302037621179</v>
      </c>
      <c r="I757" s="24">
        <f t="shared" si="163"/>
        <v>6.3851060223739093</v>
      </c>
      <c r="J757" s="5">
        <f t="shared" si="164"/>
        <v>2.4192482059598567E-7</v>
      </c>
      <c r="K757" s="16">
        <f t="shared" si="165"/>
        <v>-51.964120201110624</v>
      </c>
      <c r="L757" s="58" t="b">
        <f t="shared" si="166"/>
        <v>0</v>
      </c>
      <c r="M757" s="66">
        <f t="shared" si="167"/>
        <v>-1.5516001578089629</v>
      </c>
      <c r="N757" s="65">
        <f t="shared" si="168"/>
        <v>3.5999999999999455</v>
      </c>
    </row>
    <row r="758" spans="2:14">
      <c r="B758" s="25">
        <f t="shared" si="169"/>
        <v>3.6049999999999454</v>
      </c>
      <c r="C758" s="17">
        <f t="shared" si="157"/>
        <v>38.547174310019862</v>
      </c>
      <c r="D758" s="17">
        <f t="shared" si="158"/>
        <v>11.581301244882219</v>
      </c>
      <c r="E758" s="25">
        <f t="shared" si="159"/>
        <v>1.8125876689258714E-7</v>
      </c>
      <c r="F758" s="2">
        <f t="shared" si="160"/>
        <v>81.442678863366581</v>
      </c>
      <c r="G758" s="24">
        <f t="shared" si="161"/>
        <v>0.14262500460922295</v>
      </c>
      <c r="H758" s="2">
        <f t="shared" si="162"/>
        <v>11.986302027879038</v>
      </c>
      <c r="I758" s="24">
        <f t="shared" si="163"/>
        <v>6.3851060228879399</v>
      </c>
      <c r="J758" s="5">
        <f t="shared" si="164"/>
        <v>2.3516443044580686E-7</v>
      </c>
      <c r="K758" s="16">
        <f t="shared" si="165"/>
        <v>-51.964120232335567</v>
      </c>
      <c r="L758" s="58" t="b">
        <f t="shared" si="166"/>
        <v>0</v>
      </c>
      <c r="M758" s="66">
        <f t="shared" si="167"/>
        <v>-1.5516001579338727</v>
      </c>
      <c r="N758" s="65">
        <f t="shared" si="168"/>
        <v>3.6049999999999454</v>
      </c>
    </row>
    <row r="759" spans="2:14">
      <c r="B759" s="25">
        <f t="shared" si="169"/>
        <v>3.6099999999999453</v>
      </c>
      <c r="C759" s="17">
        <f t="shared" si="157"/>
        <v>38.605080816246542</v>
      </c>
      <c r="D759" s="17">
        <f t="shared" si="158"/>
        <v>11.581301245788513</v>
      </c>
      <c r="E759" s="25">
        <f t="shared" si="159"/>
        <v>1.7619363205546574E-7</v>
      </c>
      <c r="F759" s="2">
        <f t="shared" si="160"/>
        <v>81.442678869739865</v>
      </c>
      <c r="G759" s="24">
        <f t="shared" si="161"/>
        <v>0.14262500448042201</v>
      </c>
      <c r="H759" s="2">
        <f t="shared" si="162"/>
        <v>11.98630201840913</v>
      </c>
      <c r="I759" s="24">
        <f t="shared" si="163"/>
        <v>6.3851060233876051</v>
      </c>
      <c r="J759" s="5">
        <f t="shared" si="164"/>
        <v>2.2859295380631311E-7</v>
      </c>
      <c r="K759" s="16">
        <f t="shared" si="165"/>
        <v>-51.964120262687942</v>
      </c>
      <c r="L759" s="58" t="b">
        <f t="shared" si="166"/>
        <v>0</v>
      </c>
      <c r="M759" s="66">
        <f t="shared" si="167"/>
        <v>-1.5516001580552938</v>
      </c>
      <c r="N759" s="65">
        <f t="shared" si="168"/>
        <v>3.6099999999999453</v>
      </c>
    </row>
    <row r="760" spans="2:14">
      <c r="B760" s="25">
        <f t="shared" si="169"/>
        <v>3.6149999999999451</v>
      </c>
      <c r="C760" s="17">
        <f t="shared" si="157"/>
        <v>38.662987322477683</v>
      </c>
      <c r="D760" s="17">
        <f t="shared" si="158"/>
        <v>11.581301246669481</v>
      </c>
      <c r="E760" s="25">
        <f t="shared" si="159"/>
        <v>1.7127003786010849E-7</v>
      </c>
      <c r="F760" s="2">
        <f t="shared" si="160"/>
        <v>81.442678875935073</v>
      </c>
      <c r="G760" s="24">
        <f t="shared" si="161"/>
        <v>0.14262500435521991</v>
      </c>
      <c r="H760" s="2">
        <f t="shared" si="162"/>
        <v>11.986302009203824</v>
      </c>
      <c r="I760" s="24">
        <f t="shared" si="163"/>
        <v>6.3851060238733091</v>
      </c>
      <c r="J760" s="5">
        <f t="shared" si="164"/>
        <v>2.2220509162832312E-7</v>
      </c>
      <c r="K760" s="16">
        <f t="shared" si="165"/>
        <v>-51.964120292192142</v>
      </c>
      <c r="L760" s="58" t="b">
        <f t="shared" si="166"/>
        <v>0</v>
      </c>
      <c r="M760" s="66">
        <f t="shared" si="167"/>
        <v>-1.5516001581733203</v>
      </c>
      <c r="N760" s="65">
        <f t="shared" si="168"/>
        <v>3.6149999999999451</v>
      </c>
    </row>
    <row r="761" spans="2:14">
      <c r="B761" s="25">
        <f t="shared" si="169"/>
        <v>3.619999999999945</v>
      </c>
      <c r="C761" s="17">
        <f t="shared" si="157"/>
        <v>38.720893828713173</v>
      </c>
      <c r="D761" s="17">
        <f t="shared" si="158"/>
        <v>11.581301247525831</v>
      </c>
      <c r="E761" s="25">
        <f t="shared" si="159"/>
        <v>1.6648403418789244E-7</v>
      </c>
      <c r="F761" s="2">
        <f t="shared" si="160"/>
        <v>81.44267888195715</v>
      </c>
      <c r="G761" s="24">
        <f t="shared" si="161"/>
        <v>0.14262500423351659</v>
      </c>
      <c r="H761" s="2">
        <f t="shared" si="162"/>
        <v>11.986302000255758</v>
      </c>
      <c r="I761" s="24">
        <f t="shared" si="163"/>
        <v>6.3851060243454398</v>
      </c>
      <c r="J761" s="5">
        <f t="shared" si="164"/>
        <v>2.1599573886846473E-7</v>
      </c>
      <c r="K761" s="16">
        <f t="shared" si="165"/>
        <v>-51.964120320871849</v>
      </c>
      <c r="L761" s="58" t="b">
        <f t="shared" si="166"/>
        <v>0</v>
      </c>
      <c r="M761" s="66">
        <f t="shared" si="167"/>
        <v>-1.5516001582880481</v>
      </c>
      <c r="N761" s="65">
        <f t="shared" si="168"/>
        <v>3.619999999999945</v>
      </c>
    </row>
    <row r="762" spans="2:14">
      <c r="B762" s="25">
        <f t="shared" si="169"/>
        <v>3.6249999999999449</v>
      </c>
      <c r="C762" s="17">
        <f t="shared" si="157"/>
        <v>38.778800334952884</v>
      </c>
      <c r="D762" s="17">
        <f t="shared" si="158"/>
        <v>11.581301248358251</v>
      </c>
      <c r="E762" s="25">
        <f t="shared" si="159"/>
        <v>1.6183177788665646E-7</v>
      </c>
      <c r="F762" s="2">
        <f t="shared" si="160"/>
        <v>81.442678887810928</v>
      </c>
      <c r="G762" s="24">
        <f t="shared" si="161"/>
        <v>0.14262500411521473</v>
      </c>
      <c r="H762" s="2">
        <f t="shared" si="162"/>
        <v>11.986301991557779</v>
      </c>
      <c r="I762" s="24">
        <f t="shared" si="163"/>
        <v>6.3851060248043767</v>
      </c>
      <c r="J762" s="5">
        <f t="shared" si="164"/>
        <v>2.0995992926124385E-7</v>
      </c>
      <c r="K762" s="16">
        <f t="shared" si="165"/>
        <v>-51.96412034875015</v>
      </c>
      <c r="L762" s="58" t="b">
        <f t="shared" si="166"/>
        <v>0</v>
      </c>
      <c r="M762" s="66">
        <f t="shared" si="167"/>
        <v>-1.5516001583995731</v>
      </c>
      <c r="N762" s="65">
        <f t="shared" si="168"/>
        <v>3.6249999999999449</v>
      </c>
    </row>
    <row r="763" spans="2:14">
      <c r="B763" s="25">
        <f t="shared" si="169"/>
        <v>3.6299999999999448</v>
      </c>
      <c r="C763" s="17">
        <f t="shared" si="157"/>
        <v>38.836706841196701</v>
      </c>
      <c r="D763" s="17">
        <f t="shared" si="158"/>
        <v>11.58130124916741</v>
      </c>
      <c r="E763" s="25">
        <f t="shared" si="159"/>
        <v>1.5730951421529447E-7</v>
      </c>
      <c r="F763" s="2">
        <f t="shared" si="160"/>
        <v>81.442678893501139</v>
      </c>
      <c r="G763" s="24">
        <f t="shared" si="161"/>
        <v>0.14262500400021824</v>
      </c>
      <c r="H763" s="2">
        <f t="shared" si="162"/>
        <v>11.986301983102825</v>
      </c>
      <c r="I763" s="24">
        <f t="shared" si="163"/>
        <v>6.3851060252504892</v>
      </c>
      <c r="J763" s="5">
        <f t="shared" si="164"/>
        <v>2.0409276168180306E-7</v>
      </c>
      <c r="K763" s="16">
        <f t="shared" si="165"/>
        <v>-51.964120375849419</v>
      </c>
      <c r="L763" s="58" t="b">
        <f t="shared" si="166"/>
        <v>0</v>
      </c>
      <c r="M763" s="66">
        <f t="shared" si="167"/>
        <v>-1.5516001585079788</v>
      </c>
      <c r="N763" s="65">
        <f t="shared" si="168"/>
        <v>3.6299999999999448</v>
      </c>
    </row>
    <row r="764" spans="2:14">
      <c r="B764" s="25">
        <f t="shared" si="169"/>
        <v>3.6349999999999447</v>
      </c>
      <c r="C764" s="17">
        <f t="shared" si="157"/>
        <v>38.894613347444505</v>
      </c>
      <c r="D764" s="17">
        <f t="shared" si="158"/>
        <v>11.581301249953958</v>
      </c>
      <c r="E764" s="25">
        <f t="shared" si="159"/>
        <v>1.5291362596100838E-7</v>
      </c>
      <c r="F764" s="2">
        <f t="shared" si="160"/>
        <v>81.442678899032359</v>
      </c>
      <c r="G764" s="24">
        <f t="shared" si="161"/>
        <v>0.14262500388843496</v>
      </c>
      <c r="H764" s="2">
        <f t="shared" si="162"/>
        <v>11.986301974884119</v>
      </c>
      <c r="I764" s="24">
        <f t="shared" si="163"/>
        <v>6.3851060256841361</v>
      </c>
      <c r="J764" s="5">
        <f t="shared" si="164"/>
        <v>1.9838953325939647E-7</v>
      </c>
      <c r="K764" s="16">
        <f t="shared" si="165"/>
        <v>-51.964120402191455</v>
      </c>
      <c r="L764" s="58" t="b">
        <f t="shared" si="166"/>
        <v>0</v>
      </c>
      <c r="M764" s="66">
        <f t="shared" si="167"/>
        <v>-1.5516001586133559</v>
      </c>
      <c r="N764" s="65">
        <f t="shared" si="168"/>
        <v>3.6349999999999447</v>
      </c>
    </row>
    <row r="765" spans="2:14">
      <c r="B765" s="25">
        <f t="shared" si="169"/>
        <v>3.6399999999999446</v>
      </c>
      <c r="C765" s="17">
        <f t="shared" si="157"/>
        <v>38.952519853696188</v>
      </c>
      <c r="D765" s="17">
        <f t="shared" si="158"/>
        <v>11.581301250718527</v>
      </c>
      <c r="E765" s="25">
        <f t="shared" si="159"/>
        <v>1.486405777730882E-7</v>
      </c>
      <c r="F765" s="2">
        <f t="shared" si="160"/>
        <v>81.442678904408993</v>
      </c>
      <c r="G765" s="24">
        <f t="shared" si="161"/>
        <v>0.14262500377977597</v>
      </c>
      <c r="H765" s="2">
        <f t="shared" si="162"/>
        <v>11.98630196689512</v>
      </c>
      <c r="I765" s="24">
        <f t="shared" si="163"/>
        <v>6.3851060261056647</v>
      </c>
      <c r="J765" s="5">
        <f t="shared" si="164"/>
        <v>1.9284570680707139E-7</v>
      </c>
      <c r="K765" s="16">
        <f t="shared" si="165"/>
        <v>-51.964120427797319</v>
      </c>
      <c r="L765" s="58" t="b">
        <f t="shared" si="166"/>
        <v>0</v>
      </c>
      <c r="M765" s="66">
        <f t="shared" si="167"/>
        <v>-1.5516001587157895</v>
      </c>
      <c r="N765" s="65">
        <f t="shared" si="168"/>
        <v>3.6399999999999446</v>
      </c>
    </row>
    <row r="766" spans="2:14">
      <c r="B766" s="25">
        <f t="shared" si="169"/>
        <v>3.6449999999999445</v>
      </c>
      <c r="C766" s="17">
        <f t="shared" si="157"/>
        <v>39.010426359951637</v>
      </c>
      <c r="D766" s="17">
        <f t="shared" si="158"/>
        <v>11.58130125146173</v>
      </c>
      <c r="E766" s="25">
        <f t="shared" si="159"/>
        <v>1.4448693253532954E-7</v>
      </c>
      <c r="F766" s="2">
        <f t="shared" si="160"/>
        <v>81.442678909635376</v>
      </c>
      <c r="G766" s="24">
        <f t="shared" si="161"/>
        <v>0.14262500367415326</v>
      </c>
      <c r="H766" s="2">
        <f t="shared" si="162"/>
        <v>11.986301959129358</v>
      </c>
      <c r="I766" s="24">
        <f t="shared" si="163"/>
        <v>6.3851060265154134</v>
      </c>
      <c r="J766" s="5">
        <f t="shared" si="164"/>
        <v>1.8745679328530222E-7</v>
      </c>
      <c r="K766" s="16">
        <f t="shared" si="165"/>
        <v>-51.964120452687702</v>
      </c>
      <c r="L766" s="58" t="b">
        <f t="shared" si="166"/>
        <v>0</v>
      </c>
      <c r="M766" s="66">
        <f t="shared" si="167"/>
        <v>-1.5516001588153614</v>
      </c>
      <c r="N766" s="65">
        <f t="shared" si="168"/>
        <v>3.6449999999999445</v>
      </c>
    </row>
    <row r="767" spans="2:14">
      <c r="B767" s="25">
        <f t="shared" si="169"/>
        <v>3.6499999999999444</v>
      </c>
      <c r="C767" s="17">
        <f t="shared" si="157"/>
        <v>39.068332866210753</v>
      </c>
      <c r="D767" s="17">
        <f t="shared" si="158"/>
        <v>11.581301252184165</v>
      </c>
      <c r="E767" s="25">
        <f t="shared" si="159"/>
        <v>1.4044934918304468E-7</v>
      </c>
      <c r="F767" s="2">
        <f t="shared" si="160"/>
        <v>81.442678914715742</v>
      </c>
      <c r="G767" s="24">
        <f t="shared" si="161"/>
        <v>0.1426250035714815</v>
      </c>
      <c r="H767" s="2">
        <f t="shared" si="162"/>
        <v>11.986301951580563</v>
      </c>
      <c r="I767" s="24">
        <f t="shared" si="163"/>
        <v>6.3851060269137134</v>
      </c>
      <c r="J767" s="5">
        <f t="shared" si="164"/>
        <v>1.8221843818413908E-7</v>
      </c>
      <c r="K767" s="16">
        <f t="shared" si="165"/>
        <v>-51.96412047688252</v>
      </c>
      <c r="L767" s="58" t="b">
        <f t="shared" si="166"/>
        <v>0</v>
      </c>
      <c r="M767" s="66">
        <f t="shared" si="167"/>
        <v>-1.551600158912148</v>
      </c>
      <c r="N767" s="65">
        <f t="shared" si="168"/>
        <v>3.6499999999999444</v>
      </c>
    </row>
    <row r="768" spans="2:14">
      <c r="B768" s="25">
        <f t="shared" si="169"/>
        <v>3.6549999999999443</v>
      </c>
      <c r="C768" s="17">
        <f t="shared" si="157"/>
        <v>39.126239372473428</v>
      </c>
      <c r="D768" s="17">
        <f t="shared" si="158"/>
        <v>11.581301252886412</v>
      </c>
      <c r="E768" s="25">
        <f t="shared" si="159"/>
        <v>1.3652459361800775E-7</v>
      </c>
      <c r="F768" s="2">
        <f t="shared" si="160"/>
        <v>81.442678919654114</v>
      </c>
      <c r="G768" s="24">
        <f t="shared" si="161"/>
        <v>0.14262500347167942</v>
      </c>
      <c r="H768" s="2">
        <f t="shared" si="162"/>
        <v>11.986301944242756</v>
      </c>
      <c r="I768" s="24">
        <f t="shared" si="163"/>
        <v>6.3851060273008819</v>
      </c>
      <c r="J768" s="5">
        <f t="shared" si="164"/>
        <v>1.7712649516044918E-7</v>
      </c>
      <c r="K768" s="16">
        <f t="shared" si="165"/>
        <v>-51.964120500401329</v>
      </c>
      <c r="L768" s="58" t="b">
        <f t="shared" si="166"/>
        <v>0</v>
      </c>
      <c r="M768" s="66">
        <f t="shared" si="167"/>
        <v>-1.5516001590062327</v>
      </c>
      <c r="N768" s="65">
        <f t="shared" si="168"/>
        <v>3.6549999999999443</v>
      </c>
    </row>
    <row r="769" spans="2:14">
      <c r="B769" s="25">
        <f t="shared" si="169"/>
        <v>3.6599999999999442</v>
      </c>
      <c r="C769" s="17">
        <f t="shared" si="157"/>
        <v>39.184145878739564</v>
      </c>
      <c r="D769" s="17">
        <f t="shared" si="158"/>
        <v>11.581301253569036</v>
      </c>
      <c r="E769" s="25">
        <f t="shared" si="159"/>
        <v>1.3270952015304788E-7</v>
      </c>
      <c r="F769" s="2">
        <f t="shared" si="160"/>
        <v>81.442678924454512</v>
      </c>
      <c r="G769" s="24">
        <f t="shared" si="161"/>
        <v>0.14262500337466585</v>
      </c>
      <c r="H769" s="2">
        <f t="shared" si="162"/>
        <v>11.986301937109971</v>
      </c>
      <c r="I769" s="24">
        <f t="shared" si="163"/>
        <v>6.3851060276772333</v>
      </c>
      <c r="J769" s="5">
        <f t="shared" si="164"/>
        <v>1.7217682353550292E-7</v>
      </c>
      <c r="K769" s="16">
        <f t="shared" si="165"/>
        <v>-51.964120523262828</v>
      </c>
      <c r="L769" s="58" t="b">
        <f t="shared" si="166"/>
        <v>0</v>
      </c>
      <c r="M769" s="66">
        <f t="shared" si="167"/>
        <v>-1.5516001590976849</v>
      </c>
      <c r="N769" s="65">
        <f t="shared" si="168"/>
        <v>3.6599999999999442</v>
      </c>
    </row>
    <row r="770" spans="2:14">
      <c r="B770" s="25">
        <f t="shared" si="169"/>
        <v>3.6649999999999441</v>
      </c>
      <c r="C770" s="17">
        <f t="shared" si="157"/>
        <v>39.242052385009067</v>
      </c>
      <c r="D770" s="17">
        <f t="shared" si="158"/>
        <v>11.581301254232583</v>
      </c>
      <c r="E770" s="25">
        <f t="shared" si="159"/>
        <v>1.2900105841411528E-7</v>
      </c>
      <c r="F770" s="2">
        <f t="shared" si="160"/>
        <v>81.442678929120746</v>
      </c>
      <c r="G770" s="24">
        <f t="shared" si="161"/>
        <v>0.14262500328036351</v>
      </c>
      <c r="H770" s="2">
        <f t="shared" si="162"/>
        <v>11.986301930176523</v>
      </c>
      <c r="I770" s="24">
        <f t="shared" si="163"/>
        <v>6.385106028043066</v>
      </c>
      <c r="J770" s="5">
        <f t="shared" si="164"/>
        <v>1.6736547946858144E-7</v>
      </c>
      <c r="K770" s="16">
        <f t="shared" si="165"/>
        <v>-51.9641205454855</v>
      </c>
      <c r="L770" s="58" t="b">
        <f t="shared" si="166"/>
        <v>0</v>
      </c>
      <c r="M770" s="66">
        <f t="shared" si="167"/>
        <v>-1.5516001591865827</v>
      </c>
      <c r="N770" s="65">
        <f t="shared" si="168"/>
        <v>3.6649999999999441</v>
      </c>
    </row>
    <row r="771" spans="2:14">
      <c r="B771" s="25">
        <f t="shared" si="169"/>
        <v>3.669999999999944</v>
      </c>
      <c r="C771" s="17">
        <f t="shared" si="157"/>
        <v>39.29995889128184</v>
      </c>
      <c r="D771" s="17">
        <f t="shared" si="158"/>
        <v>11.581301254877589</v>
      </c>
      <c r="E771" s="25">
        <f t="shared" si="159"/>
        <v>1.2539623517017133E-7</v>
      </c>
      <c r="F771" s="2">
        <f t="shared" si="160"/>
        <v>81.442678933656595</v>
      </c>
      <c r="G771" s="24">
        <f t="shared" si="161"/>
        <v>0.14262500318869617</v>
      </c>
      <c r="H771" s="2">
        <f t="shared" si="162"/>
        <v>11.986301923436812</v>
      </c>
      <c r="I771" s="24">
        <f t="shared" si="163"/>
        <v>6.3851060283986767</v>
      </c>
      <c r="J771" s="5">
        <f t="shared" si="164"/>
        <v>1.62688574346897E-7</v>
      </c>
      <c r="K771" s="16">
        <f t="shared" si="165"/>
        <v>-51.964120567087114</v>
      </c>
      <c r="L771" s="58" t="b">
        <f t="shared" si="166"/>
        <v>0</v>
      </c>
      <c r="M771" s="66">
        <f t="shared" si="167"/>
        <v>-1.5516001592729971</v>
      </c>
      <c r="N771" s="65">
        <f t="shared" si="168"/>
        <v>3.669999999999944</v>
      </c>
    </row>
    <row r="772" spans="2:14">
      <c r="B772" s="25">
        <f t="shared" si="169"/>
        <v>3.6749999999999439</v>
      </c>
      <c r="C772" s="17">
        <f t="shared" si="157"/>
        <v>39.357865397557795</v>
      </c>
      <c r="D772" s="17">
        <f t="shared" si="158"/>
        <v>11.58130125550457</v>
      </c>
      <c r="E772" s="25">
        <f t="shared" si="159"/>
        <v>1.2189213613088079E-7</v>
      </c>
      <c r="F772" s="2">
        <f t="shared" si="160"/>
        <v>81.442678938065669</v>
      </c>
      <c r="G772" s="24">
        <f t="shared" si="161"/>
        <v>0.14262500309959097</v>
      </c>
      <c r="H772" s="2">
        <f t="shared" si="162"/>
        <v>11.986301916885479</v>
      </c>
      <c r="I772" s="24">
        <f t="shared" si="163"/>
        <v>6.3851060287443486</v>
      </c>
      <c r="J772" s="5">
        <f t="shared" si="164"/>
        <v>1.5814239090585814E-7</v>
      </c>
      <c r="K772" s="16">
        <f t="shared" si="165"/>
        <v>-51.964120588085066</v>
      </c>
      <c r="L772" s="58" t="b">
        <f t="shared" si="166"/>
        <v>0</v>
      </c>
      <c r="M772" s="66">
        <f t="shared" si="167"/>
        <v>-1.5516001593569975</v>
      </c>
      <c r="N772" s="65">
        <f t="shared" si="168"/>
        <v>3.6749999999999439</v>
      </c>
    </row>
    <row r="773" spans="2:14">
      <c r="B773" s="25">
        <f t="shared" si="169"/>
        <v>3.6799999999999438</v>
      </c>
      <c r="C773" s="17">
        <f t="shared" si="157"/>
        <v>39.415771903836841</v>
      </c>
      <c r="D773" s="17">
        <f t="shared" si="158"/>
        <v>11.581301256114031</v>
      </c>
      <c r="E773" s="25">
        <f t="shared" si="159"/>
        <v>1.1848595069788664E-7</v>
      </c>
      <c r="F773" s="2">
        <f t="shared" si="160"/>
        <v>81.442678942351549</v>
      </c>
      <c r="G773" s="24">
        <f t="shared" si="161"/>
        <v>0.1426250030129754</v>
      </c>
      <c r="H773" s="2">
        <f t="shared" si="162"/>
        <v>11.986301910517192</v>
      </c>
      <c r="I773" s="24">
        <f t="shared" si="163"/>
        <v>6.3851060290803616</v>
      </c>
      <c r="J773" s="5">
        <f t="shared" si="164"/>
        <v>1.5372322887408312E-7</v>
      </c>
      <c r="K773" s="16">
        <f t="shared" si="165"/>
        <v>-51.964120608496323</v>
      </c>
      <c r="L773" s="58" t="b">
        <f t="shared" si="166"/>
        <v>0</v>
      </c>
      <c r="M773" s="66">
        <f t="shared" si="167"/>
        <v>-1.5516001594386513</v>
      </c>
      <c r="N773" s="65">
        <f t="shared" si="168"/>
        <v>3.6799999999999438</v>
      </c>
    </row>
    <row r="774" spans="2:14">
      <c r="B774" s="25">
        <f t="shared" si="169"/>
        <v>3.6849999999999437</v>
      </c>
      <c r="C774" s="17">
        <f t="shared" si="157"/>
        <v>39.473678410118893</v>
      </c>
      <c r="D774" s="17">
        <f t="shared" si="158"/>
        <v>11.58130125670646</v>
      </c>
      <c r="E774" s="25">
        <f t="shared" si="159"/>
        <v>1.1517495340940353E-7</v>
      </c>
      <c r="F774" s="2">
        <f t="shared" si="160"/>
        <v>81.442678946517674</v>
      </c>
      <c r="G774" s="24">
        <f t="shared" si="161"/>
        <v>0.14262500292877997</v>
      </c>
      <c r="H774" s="2">
        <f t="shared" si="162"/>
        <v>11.986301904326842</v>
      </c>
      <c r="I774" s="24">
        <f t="shared" si="163"/>
        <v>6.3851060294069857</v>
      </c>
      <c r="J774" s="5">
        <f t="shared" si="164"/>
        <v>1.4942754375127774E-7</v>
      </c>
      <c r="K774" s="16">
        <f t="shared" si="165"/>
        <v>-51.964120628337241</v>
      </c>
      <c r="L774" s="58" t="b">
        <f t="shared" si="166"/>
        <v>0</v>
      </c>
      <c r="M774" s="66">
        <f t="shared" si="167"/>
        <v>-1.5516001595180207</v>
      </c>
      <c r="N774" s="65">
        <f t="shared" si="168"/>
        <v>3.6849999999999437</v>
      </c>
    </row>
    <row r="775" spans="2:14">
      <c r="B775" s="25">
        <f t="shared" si="169"/>
        <v>3.6899999999999435</v>
      </c>
      <c r="C775" s="17">
        <f t="shared" si="157"/>
        <v>39.531584916403865</v>
      </c>
      <c r="D775" s="17">
        <f t="shared" si="158"/>
        <v>11.581301257282336</v>
      </c>
      <c r="E775" s="25">
        <f t="shared" si="159"/>
        <v>1.1195648211032741E-7</v>
      </c>
      <c r="F775" s="2">
        <f t="shared" si="160"/>
        <v>81.44267895056737</v>
      </c>
      <c r="G775" s="24">
        <f t="shared" si="161"/>
        <v>0.14262500284693758</v>
      </c>
      <c r="H775" s="2">
        <f t="shared" si="162"/>
        <v>11.986301898309494</v>
      </c>
      <c r="I775" s="24">
        <f t="shared" si="163"/>
        <v>6.3851060297244819</v>
      </c>
      <c r="J775" s="5">
        <f t="shared" si="164"/>
        <v>1.4525191140571552E-7</v>
      </c>
      <c r="K775" s="16">
        <f t="shared" si="165"/>
        <v>-51.964120647623631</v>
      </c>
      <c r="L775" s="58" t="b">
        <f t="shared" si="166"/>
        <v>0</v>
      </c>
      <c r="M775" s="66">
        <f t="shared" si="167"/>
        <v>-1.5516001595951732</v>
      </c>
      <c r="N775" s="65">
        <f t="shared" si="168"/>
        <v>3.6899999999999435</v>
      </c>
    </row>
    <row r="776" spans="2:14">
      <c r="B776" s="25">
        <f t="shared" si="169"/>
        <v>3.6949999999999434</v>
      </c>
      <c r="C776" s="17">
        <f t="shared" si="157"/>
        <v>39.58949142269168</v>
      </c>
      <c r="D776" s="17">
        <f t="shared" si="158"/>
        <v>11.581301257842117</v>
      </c>
      <c r="E776" s="25">
        <f t="shared" si="159"/>
        <v>1.0882795214166438E-7</v>
      </c>
      <c r="F776" s="2">
        <f t="shared" si="160"/>
        <v>81.442678954503904</v>
      </c>
      <c r="G776" s="24">
        <f t="shared" si="161"/>
        <v>0.1426250027673823</v>
      </c>
      <c r="H776" s="2">
        <f t="shared" si="162"/>
        <v>11.986301892460306</v>
      </c>
      <c r="I776" s="24">
        <f t="shared" si="163"/>
        <v>6.3851060300331062</v>
      </c>
      <c r="J776" s="5">
        <f t="shared" si="164"/>
        <v>1.4119296859800426E-7</v>
      </c>
      <c r="K776" s="16">
        <f t="shared" si="165"/>
        <v>-51.964120666371116</v>
      </c>
      <c r="L776" s="58" t="b">
        <f t="shared" si="166"/>
        <v>0</v>
      </c>
      <c r="M776" s="66">
        <f t="shared" si="167"/>
        <v>-1.5516001596701692</v>
      </c>
      <c r="N776" s="65">
        <f t="shared" si="168"/>
        <v>3.6949999999999434</v>
      </c>
    </row>
    <row r="777" spans="2:14">
      <c r="B777" s="25">
        <f t="shared" si="169"/>
        <v>3.6999999999999433</v>
      </c>
      <c r="C777" s="17">
        <f t="shared" si="157"/>
        <v>39.647397928982251</v>
      </c>
      <c r="D777" s="17">
        <f t="shared" si="158"/>
        <v>11.581301258386256</v>
      </c>
      <c r="E777" s="25">
        <f t="shared" si="159"/>
        <v>1.0578684105960747E-7</v>
      </c>
      <c r="F777" s="2">
        <f t="shared" si="160"/>
        <v>81.442678958330433</v>
      </c>
      <c r="G777" s="24">
        <f t="shared" si="161"/>
        <v>0.14262500269004999</v>
      </c>
      <c r="H777" s="2">
        <f t="shared" si="162"/>
        <v>11.986301886774557</v>
      </c>
      <c r="I777" s="24">
        <f t="shared" si="163"/>
        <v>6.3851060303331053</v>
      </c>
      <c r="J777" s="5">
        <f t="shared" si="164"/>
        <v>1.3724744271920278E-7</v>
      </c>
      <c r="K777" s="16">
        <f t="shared" si="165"/>
        <v>-51.964120684594711</v>
      </c>
      <c r="L777" s="58" t="b">
        <f t="shared" si="166"/>
        <v>0</v>
      </c>
      <c r="M777" s="66">
        <f t="shared" si="167"/>
        <v>-1.5516001597430709</v>
      </c>
      <c r="N777" s="65">
        <f t="shared" si="168"/>
        <v>3.6999999999999433</v>
      </c>
    </row>
    <row r="778" spans="2:14">
      <c r="B778" s="25">
        <f t="shared" si="169"/>
        <v>3.7049999999999432</v>
      </c>
      <c r="C778" s="17">
        <f t="shared" si="157"/>
        <v>39.705304435275508</v>
      </c>
      <c r="D778" s="17">
        <f t="shared" si="158"/>
        <v>11.58130125891519</v>
      </c>
      <c r="E778" s="25">
        <f t="shared" si="159"/>
        <v>1.0283072028887727E-7</v>
      </c>
      <c r="F778" s="2">
        <f t="shared" si="160"/>
        <v>81.442678962050024</v>
      </c>
      <c r="G778" s="24">
        <f t="shared" si="161"/>
        <v>0.1426250026148789</v>
      </c>
      <c r="H778" s="2">
        <f t="shared" si="162"/>
        <v>11.986301881247707</v>
      </c>
      <c r="I778" s="24">
        <f t="shared" si="163"/>
        <v>6.3851060306247218</v>
      </c>
      <c r="J778" s="5">
        <f t="shared" si="164"/>
        <v>1.3341218294503837E-7</v>
      </c>
      <c r="K778" s="16">
        <f t="shared" si="165"/>
        <v>-51.96412070230901</v>
      </c>
      <c r="L778" s="58" t="b">
        <f t="shared" si="166"/>
        <v>0</v>
      </c>
      <c r="M778" s="66">
        <f t="shared" si="167"/>
        <v>-1.5516001598139351</v>
      </c>
      <c r="N778" s="65">
        <f t="shared" si="168"/>
        <v>3.7049999999999432</v>
      </c>
    </row>
    <row r="779" spans="2:14">
      <c r="B779" s="25">
        <f t="shared" si="169"/>
        <v>3.7099999999999431</v>
      </c>
      <c r="C779" s="17">
        <f t="shared" si="157"/>
        <v>39.763210941571373</v>
      </c>
      <c r="D779" s="17">
        <f t="shared" si="158"/>
        <v>11.581301259429344</v>
      </c>
      <c r="E779" s="25">
        <f t="shared" si="159"/>
        <v>9.9957191816040678E-8</v>
      </c>
      <c r="F779" s="2">
        <f t="shared" si="160"/>
        <v>81.442678965665678</v>
      </c>
      <c r="G779" s="24">
        <f t="shared" si="161"/>
        <v>0.14262500254180824</v>
      </c>
      <c r="H779" s="2">
        <f t="shared" si="162"/>
        <v>11.986301875875292</v>
      </c>
      <c r="I779" s="24">
        <f t="shared" si="163"/>
        <v>6.3851060309081893</v>
      </c>
      <c r="J779" s="5">
        <f t="shared" si="164"/>
        <v>1.2968408801476621E-7</v>
      </c>
      <c r="K779" s="16">
        <f t="shared" si="165"/>
        <v>-51.964120719528424</v>
      </c>
      <c r="L779" s="58" t="b">
        <f t="shared" si="166"/>
        <v>0</v>
      </c>
      <c r="M779" s="66">
        <f t="shared" si="167"/>
        <v>-1.5516001598828186</v>
      </c>
      <c r="N779" s="65">
        <f t="shared" si="168"/>
        <v>3.7099999999999431</v>
      </c>
    </row>
    <row r="780" spans="2:14">
      <c r="B780" s="25">
        <f t="shared" si="169"/>
        <v>3.714999999999943</v>
      </c>
      <c r="C780" s="17">
        <f t="shared" si="157"/>
        <v>39.821117447869767</v>
      </c>
      <c r="D780" s="17">
        <f t="shared" si="158"/>
        <v>11.581301259929129</v>
      </c>
      <c r="E780" s="25">
        <f t="shared" si="159"/>
        <v>9.7163968960104314E-8</v>
      </c>
      <c r="F780" s="2">
        <f t="shared" si="160"/>
        <v>81.442678969180292</v>
      </c>
      <c r="G780" s="24">
        <f t="shared" si="161"/>
        <v>0.14262500247077967</v>
      </c>
      <c r="H780" s="2">
        <f t="shared" si="162"/>
        <v>11.986301870653016</v>
      </c>
      <c r="I780" s="24">
        <f t="shared" si="163"/>
        <v>6.3851060311837351</v>
      </c>
      <c r="J780" s="5">
        <f t="shared" si="164"/>
        <v>1.2606018128451162E-7</v>
      </c>
      <c r="K780" s="16">
        <f t="shared" si="165"/>
        <v>-51.96412073626658</v>
      </c>
      <c r="L780" s="58" t="b">
        <f t="shared" si="166"/>
        <v>0</v>
      </c>
      <c r="M780" s="66">
        <f t="shared" si="167"/>
        <v>-1.5516001599497766</v>
      </c>
      <c r="N780" s="65">
        <f t="shared" si="168"/>
        <v>3.714999999999943</v>
      </c>
    </row>
    <row r="781" spans="2:14">
      <c r="B781" s="25">
        <f t="shared" si="169"/>
        <v>3.7199999999999429</v>
      </c>
      <c r="C781" s="17">
        <f t="shared" si="157"/>
        <v>39.879023954170627</v>
      </c>
      <c r="D781" s="17">
        <f t="shared" si="158"/>
        <v>11.581301260414948</v>
      </c>
      <c r="E781" s="25">
        <f t="shared" si="159"/>
        <v>9.4448802150888078E-8</v>
      </c>
      <c r="F781" s="2">
        <f t="shared" si="160"/>
        <v>81.44267897259671</v>
      </c>
      <c r="G781" s="24">
        <f t="shared" si="161"/>
        <v>0.14262500240173559</v>
      </c>
      <c r="H781" s="2">
        <f t="shared" si="162"/>
        <v>11.986301865576646</v>
      </c>
      <c r="I781" s="24">
        <f t="shared" si="163"/>
        <v>6.3851060314515822</v>
      </c>
      <c r="J781" s="5">
        <f t="shared" si="164"/>
        <v>1.2253752434512141E-7</v>
      </c>
      <c r="K781" s="16">
        <f t="shared" si="165"/>
        <v>-51.964120752536985</v>
      </c>
      <c r="L781" s="58" t="b">
        <f t="shared" si="166"/>
        <v>0</v>
      </c>
      <c r="M781" s="66">
        <f t="shared" si="167"/>
        <v>-1.5516001600148641</v>
      </c>
      <c r="N781" s="65">
        <f t="shared" si="168"/>
        <v>3.7199999999999429</v>
      </c>
    </row>
    <row r="782" spans="2:14">
      <c r="B782" s="25">
        <f t="shared" si="169"/>
        <v>3.7249999999999428</v>
      </c>
      <c r="C782" s="17">
        <f t="shared" si="157"/>
        <v>39.936930460473882</v>
      </c>
      <c r="D782" s="17">
        <f t="shared" si="158"/>
        <v>11.581301260887193</v>
      </c>
      <c r="E782" s="25">
        <f t="shared" si="159"/>
        <v>9.1809505124893291E-8</v>
      </c>
      <c r="F782" s="2">
        <f t="shared" si="160"/>
        <v>81.442678975917659</v>
      </c>
      <c r="G782" s="24">
        <f t="shared" si="161"/>
        <v>0.1426250023346208</v>
      </c>
      <c r="H782" s="2">
        <f t="shared" si="162"/>
        <v>11.986301860642127</v>
      </c>
      <c r="I782" s="24">
        <f t="shared" si="163"/>
        <v>6.3851060317119437</v>
      </c>
      <c r="J782" s="5">
        <f t="shared" si="164"/>
        <v>1.1911330057211091E-7</v>
      </c>
      <c r="K782" s="16">
        <f t="shared" si="165"/>
        <v>-51.964120768352736</v>
      </c>
      <c r="L782" s="58" t="b">
        <f t="shared" si="166"/>
        <v>0</v>
      </c>
      <c r="M782" s="66">
        <f t="shared" si="167"/>
        <v>-1.5516001600781326</v>
      </c>
      <c r="N782" s="65">
        <f t="shared" si="168"/>
        <v>3.7249999999999428</v>
      </c>
    </row>
    <row r="783" spans="2:14">
      <c r="B783" s="25">
        <f t="shared" si="169"/>
        <v>3.7299999999999427</v>
      </c>
      <c r="C783" s="17">
        <f t="shared" si="157"/>
        <v>39.994836966779467</v>
      </c>
      <c r="D783" s="17">
        <f t="shared" si="158"/>
        <v>11.58130126134624</v>
      </c>
      <c r="E783" s="25">
        <f t="shared" si="159"/>
        <v>8.9243952742313708E-8</v>
      </c>
      <c r="F783" s="2">
        <f t="shared" si="160"/>
        <v>81.442678979145811</v>
      </c>
      <c r="G783" s="24">
        <f t="shared" si="161"/>
        <v>0.14262500226938146</v>
      </c>
      <c r="H783" s="2">
        <f t="shared" si="162"/>
        <v>11.986301855845497</v>
      </c>
      <c r="I783" s="24">
        <f t="shared" si="163"/>
        <v>6.385106031965031</v>
      </c>
      <c r="J783" s="5">
        <f t="shared" si="164"/>
        <v>1.157847627299345E-7</v>
      </c>
      <c r="K783" s="16">
        <f t="shared" si="165"/>
        <v>-51.964120783726592</v>
      </c>
      <c r="L783" s="58" t="b">
        <f t="shared" si="166"/>
        <v>0</v>
      </c>
      <c r="M783" s="66">
        <f t="shared" si="167"/>
        <v>-1.5516001601396319</v>
      </c>
      <c r="N783" s="65">
        <f t="shared" si="168"/>
        <v>3.7299999999999427</v>
      </c>
    </row>
    <row r="784" spans="2:14">
      <c r="B784" s="25">
        <f t="shared" si="169"/>
        <v>3.7349999999999426</v>
      </c>
      <c r="C784" s="17">
        <f t="shared" si="157"/>
        <v>40.052743473087311</v>
      </c>
      <c r="D784" s="17">
        <f t="shared" si="158"/>
        <v>11.58130126179246</v>
      </c>
      <c r="E784" s="25">
        <f t="shared" si="159"/>
        <v>8.6750109365892721E-8</v>
      </c>
      <c r="F784" s="2">
        <f t="shared" si="160"/>
        <v>81.442678982283724</v>
      </c>
      <c r="G784" s="24">
        <f t="shared" si="161"/>
        <v>0.14262500220596561</v>
      </c>
      <c r="H784" s="2">
        <f t="shared" si="162"/>
        <v>11.986301851182935</v>
      </c>
      <c r="I784" s="24">
        <f t="shared" si="163"/>
        <v>6.385106032211044</v>
      </c>
      <c r="J784" s="5">
        <f t="shared" si="164"/>
        <v>1.1254925987790072E-7</v>
      </c>
      <c r="K784" s="16">
        <f t="shared" si="165"/>
        <v>-51.964120798670741</v>
      </c>
      <c r="L784" s="58" t="b">
        <f t="shared" si="166"/>
        <v>0</v>
      </c>
      <c r="M784" s="66">
        <f t="shared" si="167"/>
        <v>-1.5516001601994152</v>
      </c>
      <c r="N784" s="65">
        <f t="shared" si="168"/>
        <v>3.7349999999999426</v>
      </c>
    </row>
    <row r="785" spans="2:14">
      <c r="B785" s="25">
        <f t="shared" si="169"/>
        <v>3.7399999999999425</v>
      </c>
      <c r="C785" s="17">
        <f t="shared" si="157"/>
        <v>40.110649979397358</v>
      </c>
      <c r="D785" s="17">
        <f t="shared" si="158"/>
        <v>11.58130126222621</v>
      </c>
      <c r="E785" s="25">
        <f t="shared" si="159"/>
        <v>8.4325942632857197E-8</v>
      </c>
      <c r="F785" s="2">
        <f t="shared" si="160"/>
        <v>81.44267898533397</v>
      </c>
      <c r="G785" s="24">
        <f t="shared" si="161"/>
        <v>0.14262500214432175</v>
      </c>
      <c r="H785" s="2">
        <f t="shared" si="162"/>
        <v>11.986301846650658</v>
      </c>
      <c r="I785" s="24">
        <f t="shared" si="163"/>
        <v>6.3851060324501834</v>
      </c>
      <c r="J785" s="5">
        <f t="shared" si="164"/>
        <v>1.0940416514903167E-7</v>
      </c>
      <c r="K785" s="16">
        <f t="shared" si="165"/>
        <v>-51.964120813197333</v>
      </c>
      <c r="L785" s="58" t="b">
        <f t="shared" si="166"/>
        <v>0</v>
      </c>
      <c r="M785" s="66">
        <f t="shared" si="167"/>
        <v>-1.5516001602575269</v>
      </c>
      <c r="N785" s="65">
        <f t="shared" si="168"/>
        <v>3.7399999999999425</v>
      </c>
    </row>
    <row r="786" spans="2:14">
      <c r="B786" s="25">
        <f t="shared" si="169"/>
        <v>3.7449999999999424</v>
      </c>
      <c r="C786" s="17">
        <f t="shared" si="157"/>
        <v>40.168556485709544</v>
      </c>
      <c r="D786" s="17">
        <f t="shared" si="158"/>
        <v>11.581301262647839</v>
      </c>
      <c r="E786" s="25">
        <f t="shared" si="159"/>
        <v>8.1969540244829895E-8</v>
      </c>
      <c r="F786" s="2">
        <f t="shared" si="160"/>
        <v>81.442678988298979</v>
      </c>
      <c r="G786" s="24">
        <f t="shared" si="161"/>
        <v>0.14262500208440027</v>
      </c>
      <c r="H786" s="2">
        <f t="shared" si="162"/>
        <v>11.986301842245014</v>
      </c>
      <c r="I786" s="24">
        <f t="shared" si="163"/>
        <v>6.3851060326826392</v>
      </c>
      <c r="J786" s="5">
        <f t="shared" si="164"/>
        <v>1.063469465551028E-7</v>
      </c>
      <c r="K786" s="16">
        <f t="shared" si="165"/>
        <v>-51.964120827317949</v>
      </c>
      <c r="L786" s="58" t="b">
        <f t="shared" si="166"/>
        <v>0</v>
      </c>
      <c r="M786" s="66">
        <f t="shared" si="167"/>
        <v>-1.551600160314015</v>
      </c>
      <c r="N786" s="65">
        <f t="shared" si="168"/>
        <v>3.7449999999999424</v>
      </c>
    </row>
    <row r="787" spans="2:14">
      <c r="B787" s="25">
        <f t="shared" si="169"/>
        <v>3.7499999999999423</v>
      </c>
      <c r="C787" s="17">
        <f t="shared" si="157"/>
        <v>40.226462992023805</v>
      </c>
      <c r="D787" s="17">
        <f t="shared" si="158"/>
        <v>11.581301263057687</v>
      </c>
      <c r="E787" s="25">
        <f t="shared" si="159"/>
        <v>7.9678957158598301E-8</v>
      </c>
      <c r="F787" s="2">
        <f t="shared" si="160"/>
        <v>81.44267899118114</v>
      </c>
      <c r="G787" s="24">
        <f t="shared" si="161"/>
        <v>0.14262500202615333</v>
      </c>
      <c r="H787" s="2">
        <f t="shared" si="162"/>
        <v>11.986301837962491</v>
      </c>
      <c r="I787" s="24">
        <f t="shared" si="163"/>
        <v>6.3851060329086007</v>
      </c>
      <c r="J787" s="5">
        <f t="shared" si="164"/>
        <v>1.0337516415444139E-7</v>
      </c>
      <c r="K787" s="16">
        <f t="shared" si="165"/>
        <v>-51.964120841044021</v>
      </c>
      <c r="L787" s="58" t="b">
        <f t="shared" si="166"/>
        <v>0</v>
      </c>
      <c r="M787" s="66">
        <f t="shared" si="167"/>
        <v>-1.551600160368924</v>
      </c>
      <c r="N787" s="65">
        <f t="shared" si="168"/>
        <v>3.7499999999999423</v>
      </c>
    </row>
    <row r="788" spans="2:14">
      <c r="B788" s="25">
        <f t="shared" si="169"/>
        <v>3.7549999999999422</v>
      </c>
      <c r="C788" s="17">
        <f t="shared" si="157"/>
        <v>40.284369498340091</v>
      </c>
      <c r="D788" s="17">
        <f t="shared" si="158"/>
        <v>11.581301263456082</v>
      </c>
      <c r="E788" s="25">
        <f t="shared" si="159"/>
        <v>7.7452390225235904E-8</v>
      </c>
      <c r="F788" s="2">
        <f t="shared" si="160"/>
        <v>81.442678993982753</v>
      </c>
      <c r="G788" s="24">
        <f t="shared" si="161"/>
        <v>0.14262500196953404</v>
      </c>
      <c r="H788" s="2">
        <f t="shared" si="162"/>
        <v>11.98630183379964</v>
      </c>
      <c r="I788" s="24">
        <f t="shared" si="163"/>
        <v>6.3851060331282472</v>
      </c>
      <c r="J788" s="5">
        <f t="shared" si="164"/>
        <v>1.00486424736701E-7</v>
      </c>
      <c r="K788" s="16">
        <f t="shared" si="165"/>
        <v>-51.964120854386579</v>
      </c>
      <c r="L788" s="58" t="b">
        <f t="shared" si="166"/>
        <v>0</v>
      </c>
      <c r="M788" s="66">
        <f t="shared" si="167"/>
        <v>-1.5516001604222982</v>
      </c>
      <c r="N788" s="65">
        <f t="shared" si="168"/>
        <v>3.7549999999999422</v>
      </c>
    </row>
    <row r="789" spans="2:14">
      <c r="B789" s="25">
        <f t="shared" si="169"/>
        <v>3.7599999999999421</v>
      </c>
      <c r="C789" s="17">
        <f t="shared" si="157"/>
        <v>40.342276004658338</v>
      </c>
      <c r="D789" s="17">
        <f t="shared" si="158"/>
        <v>11.581301263843343</v>
      </c>
      <c r="E789" s="25">
        <f t="shared" si="159"/>
        <v>7.5288051576739299E-8</v>
      </c>
      <c r="F789" s="2">
        <f t="shared" si="160"/>
        <v>81.442678996706064</v>
      </c>
      <c r="G789" s="24">
        <f t="shared" si="161"/>
        <v>0.14262500191449734</v>
      </c>
      <c r="H789" s="2">
        <f t="shared" si="162"/>
        <v>11.986301829753142</v>
      </c>
      <c r="I789" s="24">
        <f t="shared" si="163"/>
        <v>6.3851060333417555</v>
      </c>
      <c r="J789" s="5">
        <f t="shared" si="164"/>
        <v>9.767842997028854E-8</v>
      </c>
      <c r="K789" s="16">
        <f t="shared" si="165"/>
        <v>-51.964120867356151</v>
      </c>
      <c r="L789" s="58" t="b">
        <f t="shared" si="166"/>
        <v>0</v>
      </c>
      <c r="M789" s="66">
        <f t="shared" si="167"/>
        <v>-1.551600160474182</v>
      </c>
      <c r="N789" s="65">
        <f t="shared" si="168"/>
        <v>3.7599999999999421</v>
      </c>
    </row>
    <row r="790" spans="2:14">
      <c r="B790" s="25">
        <f t="shared" si="169"/>
        <v>3.7649999999999419</v>
      </c>
      <c r="C790" s="17">
        <f t="shared" si="157"/>
        <v>40.400182510978496</v>
      </c>
      <c r="D790" s="17">
        <f t="shared" si="158"/>
        <v>11.581301264219784</v>
      </c>
      <c r="E790" s="25">
        <f t="shared" si="159"/>
        <v>7.3184183906951294E-8</v>
      </c>
      <c r="F790" s="2">
        <f t="shared" si="160"/>
        <v>81.442678999353291</v>
      </c>
      <c r="G790" s="24">
        <f t="shared" si="161"/>
        <v>0.14262500186099816</v>
      </c>
      <c r="H790" s="2">
        <f t="shared" si="162"/>
        <v>11.986301825819691</v>
      </c>
      <c r="I790" s="24">
        <f t="shared" si="163"/>
        <v>6.385106033549298</v>
      </c>
      <c r="J790" s="5">
        <f t="shared" si="164"/>
        <v>9.4948880107510147E-8</v>
      </c>
      <c r="K790" s="16">
        <f t="shared" si="165"/>
        <v>-51.964120879963431</v>
      </c>
      <c r="L790" s="58" t="b">
        <f t="shared" si="166"/>
        <v>0</v>
      </c>
      <c r="M790" s="66">
        <f t="shared" si="167"/>
        <v>-1.5516001605246146</v>
      </c>
      <c r="N790" s="65">
        <f t="shared" si="168"/>
        <v>3.7649999999999419</v>
      </c>
    </row>
    <row r="791" spans="2:14">
      <c r="B791" s="25">
        <f t="shared" si="169"/>
        <v>3.7699999999999418</v>
      </c>
      <c r="C791" s="17">
        <f t="shared" si="157"/>
        <v>40.458089017300509</v>
      </c>
      <c r="D791" s="17">
        <f t="shared" si="158"/>
        <v>11.581301264585704</v>
      </c>
      <c r="E791" s="25">
        <f t="shared" si="159"/>
        <v>7.1139107405824752E-8</v>
      </c>
      <c r="F791" s="2">
        <f t="shared" si="160"/>
        <v>81.442679001926535</v>
      </c>
      <c r="G791" s="24">
        <f t="shared" si="161"/>
        <v>0.14262500180899398</v>
      </c>
      <c r="H791" s="2">
        <f t="shared" si="162"/>
        <v>11.986301821996157</v>
      </c>
      <c r="I791" s="24">
        <f t="shared" si="163"/>
        <v>6.3851060337510406</v>
      </c>
      <c r="J791" s="5">
        <f t="shared" si="164"/>
        <v>9.2295605681945251E-8</v>
      </c>
      <c r="K791" s="16">
        <f t="shared" si="165"/>
        <v>-51.964120892218325</v>
      </c>
      <c r="L791" s="58" t="b">
        <f t="shared" si="166"/>
        <v>0</v>
      </c>
      <c r="M791" s="66">
        <f t="shared" si="167"/>
        <v>-1.5516001605736385</v>
      </c>
      <c r="N791" s="65">
        <f t="shared" si="168"/>
        <v>3.7699999999999418</v>
      </c>
    </row>
    <row r="792" spans="2:14">
      <c r="B792" s="25">
        <f t="shared" si="169"/>
        <v>3.7749999999999417</v>
      </c>
      <c r="C792" s="17">
        <f t="shared" si="157"/>
        <v>40.515995523624326</v>
      </c>
      <c r="D792" s="17">
        <f t="shared" si="158"/>
        <v>11.5813012649414</v>
      </c>
      <c r="E792" s="25">
        <f t="shared" si="159"/>
        <v>6.915118374010377E-8</v>
      </c>
      <c r="F792" s="2">
        <f t="shared" si="160"/>
        <v>81.442679004427887</v>
      </c>
      <c r="G792" s="24">
        <f t="shared" si="161"/>
        <v>0.14262500175844295</v>
      </c>
      <c r="H792" s="2">
        <f t="shared" si="162"/>
        <v>11.986301818279463</v>
      </c>
      <c r="I792" s="24">
        <f t="shared" si="163"/>
        <v>6.3851060339471459</v>
      </c>
      <c r="J792" s="5">
        <f t="shared" si="164"/>
        <v>8.9716471213592416E-8</v>
      </c>
      <c r="K792" s="16">
        <f t="shared" si="165"/>
        <v>-51.96412090413078</v>
      </c>
      <c r="L792" s="58" t="b">
        <f t="shared" si="166"/>
        <v>0</v>
      </c>
      <c r="M792" s="66">
        <f t="shared" si="167"/>
        <v>-1.5516001606212928</v>
      </c>
      <c r="N792" s="65">
        <f t="shared" si="168"/>
        <v>3.7749999999999417</v>
      </c>
    </row>
    <row r="793" spans="2:14">
      <c r="B793" s="25">
        <f t="shared" si="169"/>
        <v>3.7799999999999416</v>
      </c>
      <c r="C793" s="17">
        <f t="shared" si="157"/>
        <v>40.573902029949899</v>
      </c>
      <c r="D793" s="17">
        <f t="shared" si="158"/>
        <v>11.581301265287156</v>
      </c>
      <c r="E793" s="25">
        <f t="shared" si="159"/>
        <v>6.7218818236312798E-8</v>
      </c>
      <c r="F793" s="2">
        <f t="shared" si="160"/>
        <v>81.442679006859322</v>
      </c>
      <c r="G793" s="24">
        <f t="shared" si="161"/>
        <v>0.14262500170930489</v>
      </c>
      <c r="H793" s="2">
        <f t="shared" si="162"/>
        <v>11.986301814666659</v>
      </c>
      <c r="I793" s="24">
        <f t="shared" si="163"/>
        <v>6.3851060341377703</v>
      </c>
      <c r="J793" s="5">
        <f t="shared" si="164"/>
        <v>8.7209427604598788E-8</v>
      </c>
      <c r="K793" s="16">
        <f t="shared" si="165"/>
        <v>-51.964120915710382</v>
      </c>
      <c r="L793" s="58" t="b">
        <f t="shared" si="166"/>
        <v>0</v>
      </c>
      <c r="M793" s="66">
        <f t="shared" si="167"/>
        <v>-1.5516001606676166</v>
      </c>
      <c r="N793" s="65">
        <f t="shared" si="168"/>
        <v>3.7799999999999416</v>
      </c>
    </row>
    <row r="794" spans="2:14">
      <c r="B794" s="25">
        <f t="shared" si="169"/>
        <v>3.7849999999999415</v>
      </c>
      <c r="C794" s="17">
        <f t="shared" ref="C794:C857" si="170">C793+$C$23*(D794+D793)/2</f>
        <v>40.631808536277177</v>
      </c>
      <c r="D794" s="17">
        <f t="shared" ref="D794:D857" si="171">D793+E793*$C$23</f>
        <v>11.581301265623249</v>
      </c>
      <c r="E794" s="25">
        <f t="shared" ref="E794:E857" si="172">COS($C$14*PI()/180)*IF(L794,$K$18,($C$22*$C$16*$C$15*($C$21*(1-D794*$C$16/(2*PI()*$C$13/COS($C$14*PI()/180)*$C$20))-$C$19)/($C$12*$C$13)))</f>
        <v>6.53404358678774E-8</v>
      </c>
      <c r="F794" s="2">
        <f t="shared" ref="F794:F857" si="173">IF(L794,$C$20*(1-G794/$C$21),I794*$C$16)</f>
        <v>81.442679009222829</v>
      </c>
      <c r="G794" s="24">
        <f t="shared" ref="G794:G857" si="174">IF(L794,(J794/($C$16*$C$15)+$C$19),$C$21*(1-F794/$C$20))</f>
        <v>0.14262500166153957</v>
      </c>
      <c r="H794" s="2">
        <f t="shared" ref="H794:H857" si="175">($I$21-$I$20)*G794/$C$21+$I$20</f>
        <v>11.98630181115478</v>
      </c>
      <c r="I794" s="24">
        <f t="shared" ref="I794:I857" si="176">IF(L794,F794/$C$16,D794/(2*PI()*$C$13))*COS($C$14*PI()/180)</f>
        <v>6.3851060343230692</v>
      </c>
      <c r="J794" s="5">
        <f t="shared" ref="J794:J857" si="177">IF(L794,$I$18*$C$13,$C$16*$C$15*(G794-$C$19))</f>
        <v>8.4772421508809123E-8</v>
      </c>
      <c r="K794" s="16">
        <f t="shared" ref="K794:K857" si="178">$C$16*$C$15*($C$21*(1-D794*$C$16/(2*PI()*$C$13*$C$20))-$C$19)/$C$13</f>
        <v>-51.964120926966437</v>
      </c>
      <c r="L794" s="58" t="b">
        <f t="shared" ref="L794:L857" si="179">IF(L793,K794&gt;$I$18,K794&gt;$I$17)</f>
        <v>0</v>
      </c>
      <c r="M794" s="66">
        <f t="shared" ref="M794:M857" si="180">2*PI()*$C$13*I794-D794</f>
        <v>-1.5516001607126437</v>
      </c>
      <c r="N794" s="65">
        <f t="shared" ref="N794:N857" si="181">B794</f>
        <v>3.7849999999999415</v>
      </c>
    </row>
    <row r="795" spans="2:14">
      <c r="B795" s="25">
        <f t="shared" si="169"/>
        <v>3.7899999999999414</v>
      </c>
      <c r="C795" s="17">
        <f t="shared" si="170"/>
        <v>40.68971504260611</v>
      </c>
      <c r="D795" s="17">
        <f t="shared" si="171"/>
        <v>11.581301265949952</v>
      </c>
      <c r="E795" s="25">
        <f t="shared" si="172"/>
        <v>6.3514551110772807E-8</v>
      </c>
      <c r="F795" s="2">
        <f t="shared" si="173"/>
        <v>81.442679011520283</v>
      </c>
      <c r="G795" s="24">
        <f t="shared" si="174"/>
        <v>0.14262500161510919</v>
      </c>
      <c r="H795" s="2">
        <f t="shared" si="175"/>
        <v>11.98630180774105</v>
      </c>
      <c r="I795" s="24">
        <f t="shared" si="176"/>
        <v>6.38510603450319</v>
      </c>
      <c r="J795" s="5">
        <f t="shared" si="177"/>
        <v>8.2403524196938292E-8</v>
      </c>
      <c r="K795" s="16">
        <f t="shared" si="178"/>
        <v>-51.964120937907857</v>
      </c>
      <c r="L795" s="58" t="b">
        <f t="shared" si="179"/>
        <v>0</v>
      </c>
      <c r="M795" s="66">
        <f t="shared" si="180"/>
        <v>-1.5516001607564132</v>
      </c>
      <c r="N795" s="65">
        <f t="shared" si="181"/>
        <v>3.7899999999999414</v>
      </c>
    </row>
    <row r="796" spans="2:14">
      <c r="B796" s="25">
        <f t="shared" si="169"/>
        <v>3.7949999999999413</v>
      </c>
      <c r="C796" s="17">
        <f t="shared" si="170"/>
        <v>40.747621548936657</v>
      </c>
      <c r="D796" s="17">
        <f t="shared" si="171"/>
        <v>11.581301266267525</v>
      </c>
      <c r="E796" s="25">
        <f t="shared" si="172"/>
        <v>6.1739680623963181E-8</v>
      </c>
      <c r="F796" s="2">
        <f t="shared" si="173"/>
        <v>81.442679013753548</v>
      </c>
      <c r="G796" s="24">
        <f t="shared" si="174"/>
        <v>0.14262500156997587</v>
      </c>
      <c r="H796" s="2">
        <f t="shared" si="175"/>
        <v>11.986301804422689</v>
      </c>
      <c r="I796" s="24">
        <f t="shared" si="176"/>
        <v>6.3851060346782775</v>
      </c>
      <c r="J796" s="5">
        <f t="shared" si="177"/>
        <v>8.0100804107499599E-8</v>
      </c>
      <c r="K796" s="16">
        <f t="shared" si="178"/>
        <v>-51.964120948543645</v>
      </c>
      <c r="L796" s="58" t="b">
        <f t="shared" si="179"/>
        <v>0</v>
      </c>
      <c r="M796" s="66">
        <f t="shared" si="180"/>
        <v>-1.5516001607989587</v>
      </c>
      <c r="N796" s="65">
        <f t="shared" si="181"/>
        <v>3.7949999999999413</v>
      </c>
    </row>
    <row r="797" spans="2:14">
      <c r="B797" s="25">
        <f t="shared" si="169"/>
        <v>3.7999999999999412</v>
      </c>
      <c r="C797" s="17">
        <f t="shared" si="170"/>
        <v>40.805528055268766</v>
      </c>
      <c r="D797" s="17">
        <f t="shared" si="171"/>
        <v>11.581301266576224</v>
      </c>
      <c r="E797" s="25">
        <f t="shared" si="172"/>
        <v>6.0014410922061222E-8</v>
      </c>
      <c r="F797" s="2">
        <f t="shared" si="173"/>
        <v>81.442679015924398</v>
      </c>
      <c r="G797" s="24">
        <f t="shared" si="174"/>
        <v>0.14262500152610408</v>
      </c>
      <c r="H797" s="2">
        <f t="shared" si="175"/>
        <v>11.986301801197078</v>
      </c>
      <c r="I797" s="24">
        <f t="shared" si="176"/>
        <v>6.3851060348484721</v>
      </c>
      <c r="J797" s="5">
        <f t="shared" si="177"/>
        <v>7.7862447215372413E-8</v>
      </c>
      <c r="K797" s="16">
        <f t="shared" si="178"/>
        <v>-51.964120958882141</v>
      </c>
      <c r="L797" s="58" t="b">
        <f t="shared" si="179"/>
        <v>0</v>
      </c>
      <c r="M797" s="66">
        <f t="shared" si="180"/>
        <v>-1.5516001608403176</v>
      </c>
      <c r="N797" s="65">
        <f t="shared" si="181"/>
        <v>3.7999999999999412</v>
      </c>
    </row>
    <row r="798" spans="2:14">
      <c r="B798" s="25">
        <f t="shared" si="169"/>
        <v>3.8049999999999411</v>
      </c>
      <c r="C798" s="17">
        <f t="shared" si="170"/>
        <v>40.863434561602396</v>
      </c>
      <c r="D798" s="17">
        <f t="shared" si="171"/>
        <v>11.581301266876297</v>
      </c>
      <c r="E798" s="25">
        <f t="shared" si="172"/>
        <v>5.8337344892097256E-8</v>
      </c>
      <c r="F798" s="2">
        <f t="shared" si="173"/>
        <v>81.442679018034582</v>
      </c>
      <c r="G798" s="24">
        <f t="shared" si="174"/>
        <v>0.14262500148345841</v>
      </c>
      <c r="H798" s="2">
        <f t="shared" si="175"/>
        <v>11.986301798061614</v>
      </c>
      <c r="I798" s="24">
        <f t="shared" si="176"/>
        <v>6.3851060350139104</v>
      </c>
      <c r="J798" s="5">
        <f t="shared" si="177"/>
        <v>7.5686647992040962E-8</v>
      </c>
      <c r="K798" s="16">
        <f t="shared" si="178"/>
        <v>-51.964120968931873</v>
      </c>
      <c r="L798" s="58" t="b">
        <f t="shared" si="179"/>
        <v>0</v>
      </c>
      <c r="M798" s="66">
        <f t="shared" si="180"/>
        <v>-1.5516001608805201</v>
      </c>
      <c r="N798" s="65">
        <f t="shared" si="181"/>
        <v>3.8049999999999411</v>
      </c>
    </row>
    <row r="799" spans="2:14">
      <c r="B799" s="25">
        <f t="shared" si="169"/>
        <v>3.809999999999941</v>
      </c>
      <c r="C799" s="17">
        <f t="shared" si="170"/>
        <v>40.921341067937504</v>
      </c>
      <c r="D799" s="17">
        <f t="shared" si="171"/>
        <v>11.581301267167984</v>
      </c>
      <c r="E799" s="25">
        <f t="shared" si="172"/>
        <v>5.6707161825717093E-8</v>
      </c>
      <c r="F799" s="2">
        <f t="shared" si="173"/>
        <v>81.442679020085791</v>
      </c>
      <c r="G799" s="24">
        <f t="shared" si="174"/>
        <v>0.14262500144200435</v>
      </c>
      <c r="H799" s="2">
        <f t="shared" si="175"/>
        <v>11.986301795013762</v>
      </c>
      <c r="I799" s="24">
        <f t="shared" si="176"/>
        <v>6.3851060351747257</v>
      </c>
      <c r="J799" s="5">
        <f t="shared" si="177"/>
        <v>7.3571644808114097E-8</v>
      </c>
      <c r="K799" s="16">
        <f t="shared" si="178"/>
        <v>-51.964120978700606</v>
      </c>
      <c r="L799" s="58" t="b">
        <f t="shared" si="179"/>
        <v>0</v>
      </c>
      <c r="M799" s="66">
        <f t="shared" si="180"/>
        <v>-1.5516001609195982</v>
      </c>
      <c r="N799" s="65">
        <f t="shared" si="181"/>
        <v>3.809999999999941</v>
      </c>
    </row>
    <row r="800" spans="2:14">
      <c r="B800" s="25">
        <f t="shared" si="169"/>
        <v>3.8149999999999409</v>
      </c>
      <c r="C800" s="17">
        <f t="shared" si="170"/>
        <v>40.979247574274055</v>
      </c>
      <c r="D800" s="17">
        <f t="shared" si="171"/>
        <v>11.581301267451519</v>
      </c>
      <c r="E800" s="25">
        <f t="shared" si="172"/>
        <v>5.5122527916632501E-8</v>
      </c>
      <c r="F800" s="2">
        <f t="shared" si="173"/>
        <v>81.442679022079687</v>
      </c>
      <c r="G800" s="24">
        <f t="shared" si="174"/>
        <v>0.14262500140170875</v>
      </c>
      <c r="H800" s="2">
        <f t="shared" si="175"/>
        <v>11.986301792051085</v>
      </c>
      <c r="I800" s="24">
        <f t="shared" si="176"/>
        <v>6.3851060353310469</v>
      </c>
      <c r="J800" s="5">
        <f t="shared" si="177"/>
        <v>7.151574683924057E-8</v>
      </c>
      <c r="K800" s="16">
        <f t="shared" si="178"/>
        <v>-51.964120988196385</v>
      </c>
      <c r="L800" s="58" t="b">
        <f t="shared" si="179"/>
        <v>0</v>
      </c>
      <c r="M800" s="66">
        <f t="shared" si="180"/>
        <v>-1.5516001609575856</v>
      </c>
      <c r="N800" s="65">
        <f t="shared" si="181"/>
        <v>3.8149999999999409</v>
      </c>
    </row>
    <row r="801" spans="2:14">
      <c r="B801" s="25">
        <f t="shared" si="169"/>
        <v>3.8199999999999408</v>
      </c>
      <c r="C801" s="17">
        <f t="shared" si="170"/>
        <v>41.037154080611998</v>
      </c>
      <c r="D801" s="17">
        <f t="shared" si="171"/>
        <v>11.581301267727131</v>
      </c>
      <c r="E801" s="25">
        <f t="shared" si="172"/>
        <v>5.3582177031214683E-8</v>
      </c>
      <c r="F801" s="2">
        <f t="shared" si="173"/>
        <v>81.442679024017863</v>
      </c>
      <c r="G801" s="24">
        <f t="shared" si="174"/>
        <v>0.14262500136253922</v>
      </c>
      <c r="H801" s="2">
        <f t="shared" si="175"/>
        <v>11.986301789171202</v>
      </c>
      <c r="I801" s="24">
        <f t="shared" si="176"/>
        <v>6.385106035483</v>
      </c>
      <c r="J801" s="5">
        <f t="shared" si="177"/>
        <v>6.9517301495790585E-8</v>
      </c>
      <c r="K801" s="16">
        <f t="shared" si="178"/>
        <v>-51.964120997426789</v>
      </c>
      <c r="L801" s="58" t="b">
        <f t="shared" si="179"/>
        <v>0</v>
      </c>
      <c r="M801" s="66">
        <f t="shared" si="180"/>
        <v>-1.5516001609945107</v>
      </c>
      <c r="N801" s="65">
        <f t="shared" si="181"/>
        <v>3.8199999999999408</v>
      </c>
    </row>
    <row r="802" spans="2:14">
      <c r="B802" s="25">
        <f t="shared" si="169"/>
        <v>3.8249999999999407</v>
      </c>
      <c r="C802" s="17">
        <f t="shared" si="170"/>
        <v>41.095060586951305</v>
      </c>
      <c r="D802" s="17">
        <f t="shared" si="171"/>
        <v>11.581301267995041</v>
      </c>
      <c r="E802" s="25">
        <f t="shared" si="172"/>
        <v>5.2084868140208521E-8</v>
      </c>
      <c r="F802" s="2">
        <f t="shared" si="173"/>
        <v>81.442679025901882</v>
      </c>
      <c r="G802" s="24">
        <f t="shared" si="174"/>
        <v>0.14262500132446401</v>
      </c>
      <c r="H802" s="2">
        <f t="shared" si="175"/>
        <v>11.986301786371776</v>
      </c>
      <c r="I802" s="24">
        <f t="shared" si="176"/>
        <v>6.3851060356307068</v>
      </c>
      <c r="J802" s="5">
        <f t="shared" si="177"/>
        <v>6.7574688758452718E-8</v>
      </c>
      <c r="K802" s="16">
        <f t="shared" si="178"/>
        <v>-51.964121006399317</v>
      </c>
      <c r="L802" s="58" t="b">
        <f t="shared" si="179"/>
        <v>0</v>
      </c>
      <c r="M802" s="66">
        <f t="shared" si="180"/>
        <v>-1.5516001610304038</v>
      </c>
      <c r="N802" s="65">
        <f t="shared" si="181"/>
        <v>3.8249999999999407</v>
      </c>
    </row>
    <row r="803" spans="2:14">
      <c r="B803" s="25">
        <f t="shared" si="169"/>
        <v>3.8299999999999406</v>
      </c>
      <c r="C803" s="17">
        <f t="shared" si="170"/>
        <v>41.152967093291934</v>
      </c>
      <c r="D803" s="17">
        <f t="shared" si="171"/>
        <v>11.581301268255466</v>
      </c>
      <c r="E803" s="25">
        <f t="shared" si="172"/>
        <v>5.0629398416666681E-8</v>
      </c>
      <c r="F803" s="2">
        <f t="shared" si="173"/>
        <v>81.442679027733249</v>
      </c>
      <c r="G803" s="24">
        <f t="shared" si="174"/>
        <v>0.14262500128745312</v>
      </c>
      <c r="H803" s="2">
        <f t="shared" si="175"/>
        <v>11.986301783650601</v>
      </c>
      <c r="I803" s="24">
        <f t="shared" si="176"/>
        <v>6.3851060357742861</v>
      </c>
      <c r="J803" s="5">
        <f t="shared" si="177"/>
        <v>6.5686377822265718E-8</v>
      </c>
      <c r="K803" s="16">
        <f t="shared" si="178"/>
        <v>-51.964121015121066</v>
      </c>
      <c r="L803" s="58" t="b">
        <f t="shared" si="179"/>
        <v>0</v>
      </c>
      <c r="M803" s="66">
        <f t="shared" si="180"/>
        <v>-1.5516001610652932</v>
      </c>
      <c r="N803" s="65">
        <f t="shared" si="181"/>
        <v>3.8299999999999406</v>
      </c>
    </row>
    <row r="804" spans="2:14">
      <c r="B804" s="25">
        <f t="shared" si="169"/>
        <v>3.8349999999999405</v>
      </c>
      <c r="C804" s="17">
        <f t="shared" si="170"/>
        <v>41.210873599633842</v>
      </c>
      <c r="D804" s="17">
        <f t="shared" si="171"/>
        <v>11.581301268508613</v>
      </c>
      <c r="E804" s="25">
        <f t="shared" si="172"/>
        <v>4.9214596686982536E-8</v>
      </c>
      <c r="F804" s="2">
        <f t="shared" si="173"/>
        <v>81.442679029513428</v>
      </c>
      <c r="G804" s="24">
        <f t="shared" si="174"/>
        <v>0.14262500125147656</v>
      </c>
      <c r="H804" s="2">
        <f t="shared" si="175"/>
        <v>11.986301781005476</v>
      </c>
      <c r="I804" s="24">
        <f t="shared" si="176"/>
        <v>6.3851060359138527</v>
      </c>
      <c r="J804" s="5">
        <f t="shared" si="177"/>
        <v>6.3850839298369121E-8</v>
      </c>
      <c r="K804" s="16">
        <f t="shared" si="178"/>
        <v>-51.964121023599184</v>
      </c>
      <c r="L804" s="58" t="b">
        <f t="shared" si="179"/>
        <v>0</v>
      </c>
      <c r="M804" s="66">
        <f t="shared" si="180"/>
        <v>-1.5516001610992092</v>
      </c>
      <c r="N804" s="65">
        <f t="shared" si="181"/>
        <v>3.8349999999999405</v>
      </c>
    </row>
    <row r="805" spans="2:14">
      <c r="B805" s="25">
        <f t="shared" si="169"/>
        <v>3.8399999999999403</v>
      </c>
      <c r="C805" s="17">
        <f t="shared" si="170"/>
        <v>41.268780105977001</v>
      </c>
      <c r="D805" s="17">
        <f t="shared" si="171"/>
        <v>11.581301268754686</v>
      </c>
      <c r="E805" s="25">
        <f t="shared" si="172"/>
        <v>4.7839329979857214E-8</v>
      </c>
      <c r="F805" s="2">
        <f t="shared" si="173"/>
        <v>81.442679031243884</v>
      </c>
      <c r="G805" s="24">
        <f t="shared" si="174"/>
        <v>0.14262500121650476</v>
      </c>
      <c r="H805" s="2">
        <f t="shared" si="175"/>
        <v>11.986301778434223</v>
      </c>
      <c r="I805" s="24">
        <f t="shared" si="176"/>
        <v>6.3851060360495202</v>
      </c>
      <c r="J805" s="5">
        <f t="shared" si="177"/>
        <v>6.2066563623313638E-8</v>
      </c>
      <c r="K805" s="16">
        <f t="shared" si="178"/>
        <v>-51.964121031840321</v>
      </c>
      <c r="L805" s="58" t="b">
        <f t="shared" si="179"/>
        <v>0</v>
      </c>
      <c r="M805" s="66">
        <f t="shared" si="180"/>
        <v>-1.5516001611321766</v>
      </c>
      <c r="N805" s="65">
        <f t="shared" si="181"/>
        <v>3.8399999999999403</v>
      </c>
    </row>
    <row r="806" spans="2:14">
      <c r="B806" s="25">
        <f t="shared" si="169"/>
        <v>3.8449999999999402</v>
      </c>
      <c r="C806" s="17">
        <f t="shared" si="170"/>
        <v>41.326686612321375</v>
      </c>
      <c r="D806" s="17">
        <f t="shared" si="171"/>
        <v>11.581301268993883</v>
      </c>
      <c r="E806" s="25">
        <f t="shared" si="172"/>
        <v>4.6502505709288642E-8</v>
      </c>
      <c r="F806" s="2">
        <f t="shared" si="173"/>
        <v>81.44267903292598</v>
      </c>
      <c r="G806" s="24">
        <f t="shared" si="174"/>
        <v>0.14262500118251051</v>
      </c>
      <c r="H806" s="2">
        <f t="shared" si="175"/>
        <v>11.986301775934846</v>
      </c>
      <c r="I806" s="24">
        <f t="shared" si="176"/>
        <v>6.3851060361813969</v>
      </c>
      <c r="J806" s="5">
        <f t="shared" si="177"/>
        <v>6.0332163018318473E-8</v>
      </c>
      <c r="K806" s="16">
        <f t="shared" si="178"/>
        <v>-51.964121039851129</v>
      </c>
      <c r="L806" s="58" t="b">
        <f t="shared" si="179"/>
        <v>0</v>
      </c>
      <c r="M806" s="66">
        <f t="shared" si="180"/>
        <v>-1.5516001611642221</v>
      </c>
      <c r="N806" s="65">
        <f t="shared" si="181"/>
        <v>3.8449999999999402</v>
      </c>
    </row>
    <row r="807" spans="2:14">
      <c r="B807" s="25">
        <f t="shared" ref="B807:B870" si="182">B806+$C$23</f>
        <v>3.8499999999999401</v>
      </c>
      <c r="C807" s="17">
        <f t="shared" si="170"/>
        <v>41.384593118666928</v>
      </c>
      <c r="D807" s="17">
        <f t="shared" si="171"/>
        <v>11.581301269226396</v>
      </c>
      <c r="E807" s="25">
        <f t="shared" si="172"/>
        <v>4.5203016008351629E-8</v>
      </c>
      <c r="F807" s="2">
        <f t="shared" si="173"/>
        <v>81.442679034561067</v>
      </c>
      <c r="G807" s="24">
        <f t="shared" si="174"/>
        <v>0.14262500114946622</v>
      </c>
      <c r="H807" s="2">
        <f t="shared" si="175"/>
        <v>11.986301773505311</v>
      </c>
      <c r="I807" s="24">
        <f t="shared" si="176"/>
        <v>6.3851060363095877</v>
      </c>
      <c r="J807" s="5">
        <f t="shared" si="177"/>
        <v>5.8646229879191716E-8</v>
      </c>
      <c r="K807" s="16">
        <f t="shared" si="178"/>
        <v>-51.964121047638244</v>
      </c>
      <c r="L807" s="58" t="b">
        <f t="shared" si="179"/>
        <v>0</v>
      </c>
      <c r="M807" s="66">
        <f t="shared" si="180"/>
        <v>-1.551600161195374</v>
      </c>
      <c r="N807" s="65">
        <f t="shared" si="181"/>
        <v>3.8499999999999401</v>
      </c>
    </row>
    <row r="808" spans="2:14">
      <c r="B808" s="25">
        <f t="shared" si="182"/>
        <v>3.85499999999994</v>
      </c>
      <c r="C808" s="17">
        <f t="shared" si="170"/>
        <v>41.442499625013625</v>
      </c>
      <c r="D808" s="17">
        <f t="shared" si="171"/>
        <v>11.58130126945241</v>
      </c>
      <c r="E808" s="25">
        <f t="shared" si="172"/>
        <v>4.3939858885088221E-8</v>
      </c>
      <c r="F808" s="2">
        <f t="shared" si="173"/>
        <v>81.442679036150452</v>
      </c>
      <c r="G808" s="24">
        <f t="shared" si="174"/>
        <v>0.14262500111734547</v>
      </c>
      <c r="H808" s="2">
        <f t="shared" si="175"/>
        <v>11.986301771143676</v>
      </c>
      <c r="I808" s="24">
        <f t="shared" si="176"/>
        <v>6.3851060364341956</v>
      </c>
      <c r="J808" s="5">
        <f t="shared" si="177"/>
        <v>5.7007416077974871E-8</v>
      </c>
      <c r="K808" s="16">
        <f t="shared" si="178"/>
        <v>-51.964121055207571</v>
      </c>
      <c r="L808" s="58" t="b">
        <f t="shared" si="179"/>
        <v>0</v>
      </c>
      <c r="M808" s="66">
        <f t="shared" si="180"/>
        <v>-1.5516001612256556</v>
      </c>
      <c r="N808" s="65">
        <f t="shared" si="181"/>
        <v>3.85499999999994</v>
      </c>
    </row>
    <row r="809" spans="2:14">
      <c r="B809" s="25">
        <f t="shared" si="182"/>
        <v>3.8599999999999399</v>
      </c>
      <c r="C809" s="17">
        <f t="shared" si="170"/>
        <v>41.500406131361437</v>
      </c>
      <c r="D809" s="17">
        <f t="shared" si="171"/>
        <v>11.58130126967211</v>
      </c>
      <c r="E809" s="25">
        <f t="shared" si="172"/>
        <v>4.2711998511210739E-8</v>
      </c>
      <c r="F809" s="2">
        <f t="shared" si="173"/>
        <v>81.442679037695456</v>
      </c>
      <c r="G809" s="24">
        <f t="shared" si="174"/>
        <v>0.14262500108612164</v>
      </c>
      <c r="H809" s="2">
        <f t="shared" si="175"/>
        <v>11.986301768847989</v>
      </c>
      <c r="I809" s="24">
        <f t="shared" si="176"/>
        <v>6.3851060365553236</v>
      </c>
      <c r="J809" s="5">
        <f t="shared" si="177"/>
        <v>5.5414363574003903E-8</v>
      </c>
      <c r="K809" s="16">
        <f t="shared" si="178"/>
        <v>-51.964121062565454</v>
      </c>
      <c r="L809" s="58" t="b">
        <f t="shared" si="179"/>
        <v>0</v>
      </c>
      <c r="M809" s="66">
        <f t="shared" si="180"/>
        <v>-1.551600161255088</v>
      </c>
      <c r="N809" s="65">
        <f t="shared" si="181"/>
        <v>3.8599999999999399</v>
      </c>
    </row>
    <row r="810" spans="2:14">
      <c r="B810" s="25">
        <f t="shared" si="182"/>
        <v>3.8649999999999398</v>
      </c>
      <c r="C810" s="17">
        <f t="shared" si="170"/>
        <v>41.55831263771033</v>
      </c>
      <c r="D810" s="17">
        <f t="shared" si="171"/>
        <v>11.581301269885671</v>
      </c>
      <c r="E810" s="25">
        <f t="shared" si="172"/>
        <v>4.1518441626717289E-8</v>
      </c>
      <c r="F810" s="2">
        <f t="shared" si="173"/>
        <v>81.442679039197273</v>
      </c>
      <c r="G810" s="24">
        <f t="shared" si="174"/>
        <v>0.14262500105577069</v>
      </c>
      <c r="H810" s="2">
        <f t="shared" si="175"/>
        <v>11.986301766616478</v>
      </c>
      <c r="I810" s="24">
        <f t="shared" si="176"/>
        <v>6.3851060366730659</v>
      </c>
      <c r="J810" s="5">
        <f t="shared" si="177"/>
        <v>5.3865846023988845E-8</v>
      </c>
      <c r="K810" s="16">
        <f t="shared" si="178"/>
        <v>-51.964121069717713</v>
      </c>
      <c r="L810" s="58" t="b">
        <f t="shared" si="179"/>
        <v>0</v>
      </c>
      <c r="M810" s="66">
        <f t="shared" si="180"/>
        <v>-1.5516001612836998</v>
      </c>
      <c r="N810" s="65">
        <f t="shared" si="181"/>
        <v>3.8649999999999398</v>
      </c>
    </row>
    <row r="811" spans="2:14">
      <c r="B811" s="25">
        <f t="shared" si="182"/>
        <v>3.8699999999999397</v>
      </c>
      <c r="C811" s="17">
        <f t="shared" si="170"/>
        <v>41.616219144060274</v>
      </c>
      <c r="D811" s="17">
        <f t="shared" si="171"/>
        <v>11.581301270093263</v>
      </c>
      <c r="E811" s="25">
        <f t="shared" si="172"/>
        <v>4.0358235356902741E-8</v>
      </c>
      <c r="F811" s="2">
        <f t="shared" si="173"/>
        <v>81.442679040657097</v>
      </c>
      <c r="G811" s="24">
        <f t="shared" si="174"/>
        <v>0.14262500102626846</v>
      </c>
      <c r="H811" s="2">
        <f t="shared" si="175"/>
        <v>11.986301764447369</v>
      </c>
      <c r="I811" s="24">
        <f t="shared" si="176"/>
        <v>6.3851060367875165</v>
      </c>
      <c r="J811" s="5">
        <f t="shared" si="177"/>
        <v>5.236063000413576E-8</v>
      </c>
      <c r="K811" s="16">
        <f t="shared" si="178"/>
        <v>-51.964121076670182</v>
      </c>
      <c r="L811" s="58" t="b">
        <f t="shared" si="179"/>
        <v>0</v>
      </c>
      <c r="M811" s="66">
        <f t="shared" si="180"/>
        <v>-1.5516001613115122</v>
      </c>
      <c r="N811" s="65">
        <f t="shared" si="181"/>
        <v>3.8699999999999397</v>
      </c>
    </row>
    <row r="812" spans="2:14">
      <c r="B812" s="25">
        <f t="shared" si="182"/>
        <v>3.8749999999999396</v>
      </c>
      <c r="C812" s="17">
        <f t="shared" si="170"/>
        <v>41.674125650411241</v>
      </c>
      <c r="D812" s="17">
        <f t="shared" si="171"/>
        <v>11.581301270295054</v>
      </c>
      <c r="E812" s="25">
        <f t="shared" si="172"/>
        <v>3.9230467212358784E-8</v>
      </c>
      <c r="F812" s="2">
        <f t="shared" si="173"/>
        <v>81.442679042076151</v>
      </c>
      <c r="G812" s="24">
        <f t="shared" si="174"/>
        <v>0.14262500099759007</v>
      </c>
      <c r="H812" s="2">
        <f t="shared" si="175"/>
        <v>11.986301762338831</v>
      </c>
      <c r="I812" s="24">
        <f t="shared" si="176"/>
        <v>6.3851060368987698</v>
      </c>
      <c r="J812" s="5">
        <f t="shared" si="177"/>
        <v>5.089744668813079E-8</v>
      </c>
      <c r="K812" s="16">
        <f t="shared" si="178"/>
        <v>-51.964121083428218</v>
      </c>
      <c r="L812" s="58" t="b">
        <f t="shared" si="179"/>
        <v>0</v>
      </c>
      <c r="M812" s="66">
        <f t="shared" si="180"/>
        <v>-1.5516001613385466</v>
      </c>
      <c r="N812" s="65">
        <f t="shared" si="181"/>
        <v>3.8749999999999396</v>
      </c>
    </row>
    <row r="813" spans="2:14">
      <c r="B813" s="25">
        <f t="shared" si="182"/>
        <v>3.8799999999999395</v>
      </c>
      <c r="C813" s="17">
        <f t="shared" si="170"/>
        <v>41.732032156763204</v>
      </c>
      <c r="D813" s="17">
        <f t="shared" si="171"/>
        <v>11.581301270491206</v>
      </c>
      <c r="E813" s="25">
        <f t="shared" si="172"/>
        <v>3.8134190867347349E-8</v>
      </c>
      <c r="F813" s="2">
        <f t="shared" si="173"/>
        <v>81.442679043455541</v>
      </c>
      <c r="G813" s="24">
        <f t="shared" si="174"/>
        <v>0.14262500096971312</v>
      </c>
      <c r="H813" s="2">
        <f t="shared" si="175"/>
        <v>11.986301760289217</v>
      </c>
      <c r="I813" s="24">
        <f t="shared" si="176"/>
        <v>6.3851060370069144</v>
      </c>
      <c r="J813" s="5">
        <f t="shared" si="177"/>
        <v>4.9475153282630996E-8</v>
      </c>
      <c r="K813" s="16">
        <f t="shared" si="178"/>
        <v>-51.964121089997576</v>
      </c>
      <c r="L813" s="58" t="b">
        <f t="shared" si="179"/>
        <v>0</v>
      </c>
      <c r="M813" s="66">
        <f t="shared" si="180"/>
        <v>-1.551600161364826</v>
      </c>
      <c r="N813" s="65">
        <f t="shared" si="181"/>
        <v>3.8799999999999395</v>
      </c>
    </row>
    <row r="814" spans="2:14">
      <c r="B814" s="25">
        <f t="shared" si="182"/>
        <v>3.8849999999999394</v>
      </c>
      <c r="C814" s="17">
        <f t="shared" si="170"/>
        <v>41.789938663116139</v>
      </c>
      <c r="D814" s="17">
        <f t="shared" si="171"/>
        <v>11.581301270681877</v>
      </c>
      <c r="E814" s="25">
        <f t="shared" si="172"/>
        <v>3.7068563688108578E-8</v>
      </c>
      <c r="F814" s="2">
        <f t="shared" si="173"/>
        <v>81.442679044796392</v>
      </c>
      <c r="G814" s="24">
        <f t="shared" si="174"/>
        <v>0.14262500094261532</v>
      </c>
      <c r="H814" s="2">
        <f t="shared" si="175"/>
        <v>11.986301758296891</v>
      </c>
      <c r="I814" s="24">
        <f t="shared" si="176"/>
        <v>6.3851060371120365</v>
      </c>
      <c r="J814" s="5">
        <f t="shared" si="177"/>
        <v>4.8092612658696602E-8</v>
      </c>
      <c r="K814" s="16">
        <f t="shared" si="178"/>
        <v>-51.964121096383209</v>
      </c>
      <c r="L814" s="58" t="b">
        <f t="shared" si="179"/>
        <v>0</v>
      </c>
      <c r="M814" s="66">
        <f t="shared" si="180"/>
        <v>-1.5516001613903718</v>
      </c>
      <c r="N814" s="65">
        <f t="shared" si="181"/>
        <v>3.8849999999999394</v>
      </c>
    </row>
    <row r="815" spans="2:14">
      <c r="B815" s="25">
        <f t="shared" si="182"/>
        <v>3.8899999999999393</v>
      </c>
      <c r="C815" s="17">
        <f t="shared" si="170"/>
        <v>41.847845169470013</v>
      </c>
      <c r="D815" s="17">
        <f t="shared" si="171"/>
        <v>11.58130127086722</v>
      </c>
      <c r="E815" s="25">
        <f t="shared" si="172"/>
        <v>3.6032720119497985E-8</v>
      </c>
      <c r="F815" s="2">
        <f t="shared" si="173"/>
        <v>81.442679046099769</v>
      </c>
      <c r="G815" s="24">
        <f t="shared" si="174"/>
        <v>0.1426250009162747</v>
      </c>
      <c r="H815" s="2">
        <f t="shared" si="175"/>
        <v>11.986301756360232</v>
      </c>
      <c r="I815" s="24">
        <f t="shared" si="176"/>
        <v>6.3851060372142214</v>
      </c>
      <c r="J815" s="5">
        <f t="shared" si="177"/>
        <v>4.6748703264496611E-8</v>
      </c>
      <c r="K815" s="16">
        <f t="shared" si="178"/>
        <v>-51.96412110259044</v>
      </c>
      <c r="L815" s="58" t="b">
        <f t="shared" si="179"/>
        <v>0</v>
      </c>
      <c r="M815" s="66">
        <f t="shared" si="180"/>
        <v>-1.5516001614152035</v>
      </c>
      <c r="N815" s="65">
        <f t="shared" si="181"/>
        <v>3.8899999999999393</v>
      </c>
    </row>
    <row r="816" spans="2:14">
      <c r="B816" s="25">
        <f t="shared" si="182"/>
        <v>3.8949999999999392</v>
      </c>
      <c r="C816" s="17">
        <f t="shared" si="170"/>
        <v>41.905751675824796</v>
      </c>
      <c r="D816" s="17">
        <f t="shared" si="171"/>
        <v>11.581301271047383</v>
      </c>
      <c r="E816" s="25">
        <f t="shared" si="172"/>
        <v>3.502580770430513E-8</v>
      </c>
      <c r="F816" s="2">
        <f t="shared" si="173"/>
        <v>81.442679047366724</v>
      </c>
      <c r="G816" s="24">
        <f t="shared" si="174"/>
        <v>0.14262500089067015</v>
      </c>
      <c r="H816" s="2">
        <f t="shared" si="175"/>
        <v>11.986301754477694</v>
      </c>
      <c r="I816" s="24">
        <f t="shared" si="176"/>
        <v>6.3851060373135509</v>
      </c>
      <c r="J816" s="5">
        <f t="shared" si="177"/>
        <v>4.5442348863425526E-8</v>
      </c>
      <c r="K816" s="16">
        <f t="shared" si="178"/>
        <v>-51.964121108624312</v>
      </c>
      <c r="L816" s="58" t="b">
        <f t="shared" si="179"/>
        <v>0</v>
      </c>
      <c r="M816" s="66">
        <f t="shared" si="180"/>
        <v>-1.5516001614393407</v>
      </c>
      <c r="N816" s="65">
        <f t="shared" si="181"/>
        <v>3.8949999999999392</v>
      </c>
    </row>
    <row r="817" spans="2:14">
      <c r="B817" s="25">
        <f t="shared" si="182"/>
        <v>3.8999999999999391</v>
      </c>
      <c r="C817" s="17">
        <f t="shared" si="170"/>
        <v>41.963658182180467</v>
      </c>
      <c r="D817" s="17">
        <f t="shared" si="171"/>
        <v>11.581301271222513</v>
      </c>
      <c r="E817" s="25">
        <f t="shared" si="172"/>
        <v>3.4047037292001052E-8</v>
      </c>
      <c r="F817" s="2">
        <f t="shared" si="173"/>
        <v>81.442679048598279</v>
      </c>
      <c r="G817" s="24">
        <f t="shared" si="174"/>
        <v>0.14262500086578103</v>
      </c>
      <c r="H817" s="2">
        <f t="shared" si="175"/>
        <v>11.986301752647758</v>
      </c>
      <c r="I817" s="24">
        <f t="shared" si="176"/>
        <v>6.3851060374101047</v>
      </c>
      <c r="J817" s="5">
        <f t="shared" si="177"/>
        <v>4.4172495876490585E-8</v>
      </c>
      <c r="K817" s="16">
        <f t="shared" si="178"/>
        <v>-51.964121114489515</v>
      </c>
      <c r="L817" s="58" t="b">
        <f t="shared" si="179"/>
        <v>0</v>
      </c>
      <c r="M817" s="66">
        <f t="shared" si="180"/>
        <v>-1.5516001614628028</v>
      </c>
      <c r="N817" s="65">
        <f t="shared" si="181"/>
        <v>3.8999999999999391</v>
      </c>
    </row>
    <row r="818" spans="2:14">
      <c r="B818" s="25">
        <f t="shared" si="182"/>
        <v>3.904999999999939</v>
      </c>
      <c r="C818" s="17">
        <f t="shared" si="170"/>
        <v>42.021564688537005</v>
      </c>
      <c r="D818" s="17">
        <f t="shared" si="171"/>
        <v>11.581301271392748</v>
      </c>
      <c r="E818" s="25">
        <f t="shared" si="172"/>
        <v>3.309562082355128E-8</v>
      </c>
      <c r="F818" s="2">
        <f t="shared" si="173"/>
        <v>81.44267904979543</v>
      </c>
      <c r="G818" s="24">
        <f t="shared" si="174"/>
        <v>0.14262500084158711</v>
      </c>
      <c r="H818" s="2">
        <f t="shared" si="175"/>
        <v>11.986301750868934</v>
      </c>
      <c r="I818" s="24">
        <f t="shared" si="176"/>
        <v>6.3851060375039612</v>
      </c>
      <c r="J818" s="5">
        <f t="shared" si="177"/>
        <v>4.2938111966210982E-8</v>
      </c>
      <c r="K818" s="16">
        <f t="shared" si="178"/>
        <v>-51.964121120190775</v>
      </c>
      <c r="L818" s="58" t="b">
        <f t="shared" si="179"/>
        <v>0</v>
      </c>
      <c r="M818" s="66">
        <f t="shared" si="180"/>
        <v>-1.5516001614856094</v>
      </c>
      <c r="N818" s="65">
        <f t="shared" si="181"/>
        <v>3.904999999999939</v>
      </c>
    </row>
    <row r="819" spans="2:14">
      <c r="B819" s="25">
        <f t="shared" si="182"/>
        <v>3.9099999999999389</v>
      </c>
      <c r="C819" s="17">
        <f t="shared" si="170"/>
        <v>42.079471194894381</v>
      </c>
      <c r="D819" s="17">
        <f t="shared" si="171"/>
        <v>11.581301271558226</v>
      </c>
      <c r="E819" s="25">
        <f t="shared" si="172"/>
        <v>3.2170793161306004E-8</v>
      </c>
      <c r="F819" s="2">
        <f t="shared" si="173"/>
        <v>81.4426790509591</v>
      </c>
      <c r="G819" s="24">
        <f t="shared" si="174"/>
        <v>0.14262500081806989</v>
      </c>
      <c r="H819" s="2">
        <f t="shared" si="175"/>
        <v>11.986301749139862</v>
      </c>
      <c r="I819" s="24">
        <f t="shared" si="176"/>
        <v>6.3851060375951931</v>
      </c>
      <c r="J819" s="5">
        <f t="shared" si="177"/>
        <v>4.1738254009456112E-8</v>
      </c>
      <c r="K819" s="16">
        <f t="shared" si="178"/>
        <v>-51.964121125732767</v>
      </c>
      <c r="L819" s="58" t="b">
        <f t="shared" si="179"/>
        <v>0</v>
      </c>
      <c r="M819" s="66">
        <f t="shared" si="180"/>
        <v>-1.5516001615077801</v>
      </c>
      <c r="N819" s="65">
        <f t="shared" si="181"/>
        <v>3.9099999999999389</v>
      </c>
    </row>
    <row r="820" spans="2:14">
      <c r="B820" s="25">
        <f t="shared" si="182"/>
        <v>3.9149999999999388</v>
      </c>
      <c r="C820" s="17">
        <f t="shared" si="170"/>
        <v>42.137377701252575</v>
      </c>
      <c r="D820" s="17">
        <f t="shared" si="171"/>
        <v>11.581301271719081</v>
      </c>
      <c r="E820" s="25">
        <f t="shared" si="172"/>
        <v>3.1271805540033027E-8</v>
      </c>
      <c r="F820" s="2">
        <f t="shared" si="173"/>
        <v>81.44267905209027</v>
      </c>
      <c r="G820" s="24">
        <f t="shared" si="174"/>
        <v>0.14262500079520957</v>
      </c>
      <c r="H820" s="2">
        <f t="shared" si="175"/>
        <v>11.986301747459089</v>
      </c>
      <c r="I820" s="24">
        <f t="shared" si="176"/>
        <v>6.3851060376838769</v>
      </c>
      <c r="J820" s="5">
        <f t="shared" si="177"/>
        <v>4.0571910910257106E-8</v>
      </c>
      <c r="K820" s="16">
        <f t="shared" si="178"/>
        <v>-51.964121131119796</v>
      </c>
      <c r="L820" s="58" t="b">
        <f t="shared" si="179"/>
        <v>0</v>
      </c>
      <c r="M820" s="66">
        <f t="shared" si="180"/>
        <v>-1.5516001615293309</v>
      </c>
      <c r="N820" s="65">
        <f t="shared" si="181"/>
        <v>3.9149999999999388</v>
      </c>
    </row>
    <row r="821" spans="2:14">
      <c r="B821" s="25">
        <f t="shared" si="182"/>
        <v>3.9199999999999386</v>
      </c>
      <c r="C821" s="17">
        <f t="shared" si="170"/>
        <v>42.195284207611564</v>
      </c>
      <c r="D821" s="17">
        <f t="shared" si="171"/>
        <v>11.581301271875439</v>
      </c>
      <c r="E821" s="25">
        <f t="shared" si="172"/>
        <v>3.0397937573357358E-8</v>
      </c>
      <c r="F821" s="2">
        <f t="shared" si="173"/>
        <v>81.442679053189821</v>
      </c>
      <c r="G821" s="24">
        <f t="shared" si="174"/>
        <v>0.1426250007729882</v>
      </c>
      <c r="H821" s="2">
        <f t="shared" si="175"/>
        <v>11.986301745825296</v>
      </c>
      <c r="I821" s="24">
        <f t="shared" si="176"/>
        <v>6.3851060377700817</v>
      </c>
      <c r="J821" s="5">
        <f t="shared" si="177"/>
        <v>3.9438167867499297E-8</v>
      </c>
      <c r="K821" s="16">
        <f t="shared" si="178"/>
        <v>-51.964121136356404</v>
      </c>
      <c r="L821" s="58" t="b">
        <f t="shared" si="179"/>
        <v>0</v>
      </c>
      <c r="M821" s="66">
        <f t="shared" si="180"/>
        <v>-1.5516001615502795</v>
      </c>
      <c r="N821" s="65">
        <f t="shared" si="181"/>
        <v>3.9199999999999386</v>
      </c>
    </row>
    <row r="822" spans="2:14">
      <c r="B822" s="25">
        <f t="shared" si="182"/>
        <v>3.9249999999999385</v>
      </c>
      <c r="C822" s="17">
        <f t="shared" si="170"/>
        <v>42.253190713971321</v>
      </c>
      <c r="D822" s="17">
        <f t="shared" si="171"/>
        <v>11.58130127202743</v>
      </c>
      <c r="E822" s="25">
        <f t="shared" si="172"/>
        <v>2.9548488521805126E-8</v>
      </c>
      <c r="F822" s="2">
        <f t="shared" si="173"/>
        <v>81.442679054258662</v>
      </c>
      <c r="G822" s="24">
        <f t="shared" si="174"/>
        <v>0.1426250007513874</v>
      </c>
      <c r="H822" s="2">
        <f t="shared" si="175"/>
        <v>11.986301744237126</v>
      </c>
      <c r="I822" s="24">
        <f t="shared" si="176"/>
        <v>6.3851060378538786</v>
      </c>
      <c r="J822" s="5">
        <f t="shared" si="177"/>
        <v>3.8336086006354462E-8</v>
      </c>
      <c r="K822" s="16">
        <f t="shared" si="178"/>
        <v>-51.964121141446626</v>
      </c>
      <c r="L822" s="58" t="b">
        <f t="shared" si="179"/>
        <v>0</v>
      </c>
      <c r="M822" s="66">
        <f t="shared" si="180"/>
        <v>-1.5516001615706418</v>
      </c>
      <c r="N822" s="65">
        <f t="shared" si="181"/>
        <v>3.9249999999999385</v>
      </c>
    </row>
    <row r="823" spans="2:14">
      <c r="B823" s="25">
        <f t="shared" si="182"/>
        <v>3.9299999999999384</v>
      </c>
      <c r="C823" s="17">
        <f t="shared" si="170"/>
        <v>42.311097220331831</v>
      </c>
      <c r="D823" s="17">
        <f t="shared" si="171"/>
        <v>11.581301272175173</v>
      </c>
      <c r="E823" s="25">
        <f t="shared" si="172"/>
        <v>2.8722769652342058E-8</v>
      </c>
      <c r="F823" s="2">
        <f t="shared" si="173"/>
        <v>81.442679055297631</v>
      </c>
      <c r="G823" s="24">
        <f t="shared" si="174"/>
        <v>0.14262500073039042</v>
      </c>
      <c r="H823" s="2">
        <f t="shared" si="175"/>
        <v>11.986301742693355</v>
      </c>
      <c r="I823" s="24">
        <f t="shared" si="176"/>
        <v>6.3851060379353335</v>
      </c>
      <c r="J823" s="5">
        <f t="shared" si="177"/>
        <v>3.7264811418042172E-8</v>
      </c>
      <c r="K823" s="16">
        <f t="shared" si="178"/>
        <v>-51.964121146394703</v>
      </c>
      <c r="L823" s="58" t="b">
        <f t="shared" si="179"/>
        <v>0</v>
      </c>
      <c r="M823" s="66">
        <f t="shared" si="180"/>
        <v>-1.5516001615904358</v>
      </c>
      <c r="N823" s="65">
        <f t="shared" si="181"/>
        <v>3.9299999999999384</v>
      </c>
    </row>
    <row r="824" spans="2:14">
      <c r="B824" s="25">
        <f t="shared" si="182"/>
        <v>3.9349999999999383</v>
      </c>
      <c r="C824" s="17">
        <f t="shared" si="170"/>
        <v>42.369003726693066</v>
      </c>
      <c r="D824" s="17">
        <f t="shared" si="171"/>
        <v>11.581301272318786</v>
      </c>
      <c r="E824" s="25">
        <f t="shared" si="172"/>
        <v>2.7920148989648264E-8</v>
      </c>
      <c r="F824" s="2">
        <f t="shared" si="173"/>
        <v>81.442679056307554</v>
      </c>
      <c r="G824" s="24">
        <f t="shared" si="174"/>
        <v>0.14262500070998038</v>
      </c>
      <c r="H824" s="2">
        <f t="shared" si="175"/>
        <v>11.986301741192735</v>
      </c>
      <c r="I824" s="24">
        <f t="shared" si="176"/>
        <v>6.3851060380145119</v>
      </c>
      <c r="J824" s="5">
        <f t="shared" si="177"/>
        <v>3.6223483113278035E-8</v>
      </c>
      <c r="K824" s="16">
        <f t="shared" si="178"/>
        <v>-51.964121151204345</v>
      </c>
      <c r="L824" s="58" t="b">
        <f t="shared" si="179"/>
        <v>0</v>
      </c>
      <c r="M824" s="66">
        <f t="shared" si="180"/>
        <v>-1.5516001616096755</v>
      </c>
      <c r="N824" s="65">
        <f t="shared" si="181"/>
        <v>3.9349999999999383</v>
      </c>
    </row>
    <row r="825" spans="2:14">
      <c r="B825" s="25">
        <f t="shared" si="182"/>
        <v>3.9399999999999382</v>
      </c>
      <c r="C825" s="17">
        <f t="shared" si="170"/>
        <v>42.426910233055011</v>
      </c>
      <c r="D825" s="17">
        <f t="shared" si="171"/>
        <v>11.581301272458386</v>
      </c>
      <c r="E825" s="25">
        <f t="shared" si="172"/>
        <v>2.7139938892183976E-8</v>
      </c>
      <c r="F825" s="2">
        <f t="shared" si="173"/>
        <v>81.442679057289254</v>
      </c>
      <c r="G825" s="24">
        <f t="shared" si="174"/>
        <v>0.14262500069014067</v>
      </c>
      <c r="H825" s="2">
        <f t="shared" si="175"/>
        <v>11.986301739734047</v>
      </c>
      <c r="I825" s="24">
        <f t="shared" si="176"/>
        <v>6.385106038091477</v>
      </c>
      <c r="J825" s="5">
        <f t="shared" si="177"/>
        <v>3.5211252847684816E-8</v>
      </c>
      <c r="K825" s="16">
        <f t="shared" si="178"/>
        <v>-51.964121155879688</v>
      </c>
      <c r="L825" s="58" t="b">
        <f t="shared" si="179"/>
        <v>0</v>
      </c>
      <c r="M825" s="66">
        <f t="shared" si="180"/>
        <v>-1.5516001616283788</v>
      </c>
      <c r="N825" s="65">
        <f t="shared" si="181"/>
        <v>3.9399999999999382</v>
      </c>
    </row>
    <row r="826" spans="2:14">
      <c r="B826" s="25">
        <f t="shared" si="182"/>
        <v>3.9449999999999381</v>
      </c>
      <c r="C826" s="17">
        <f t="shared" si="170"/>
        <v>42.484816739417646</v>
      </c>
      <c r="D826" s="17">
        <f t="shared" si="171"/>
        <v>11.581301272594086</v>
      </c>
      <c r="E826" s="25">
        <f t="shared" si="172"/>
        <v>2.6381539037970018E-8</v>
      </c>
      <c r="F826" s="2">
        <f t="shared" si="173"/>
        <v>81.442679058243527</v>
      </c>
      <c r="G826" s="24">
        <f t="shared" si="174"/>
        <v>0.14262500067085535</v>
      </c>
      <c r="H826" s="2">
        <f t="shared" si="175"/>
        <v>11.986301738316122</v>
      </c>
      <c r="I826" s="24">
        <f t="shared" si="176"/>
        <v>6.3851060381662927</v>
      </c>
      <c r="J826" s="5">
        <f t="shared" si="177"/>
        <v>3.422730777940519E-8</v>
      </c>
      <c r="K826" s="16">
        <f t="shared" si="178"/>
        <v>-51.964121160424305</v>
      </c>
      <c r="L826" s="58" t="b">
        <f t="shared" si="179"/>
        <v>0</v>
      </c>
      <c r="M826" s="66">
        <f t="shared" si="180"/>
        <v>-1.551600161646558</v>
      </c>
      <c r="N826" s="65">
        <f t="shared" si="181"/>
        <v>3.9449999999999381</v>
      </c>
    </row>
    <row r="827" spans="2:14">
      <c r="B827" s="25">
        <f t="shared" si="182"/>
        <v>3.949999999999938</v>
      </c>
      <c r="C827" s="17">
        <f t="shared" si="170"/>
        <v>42.542723245780948</v>
      </c>
      <c r="D827" s="17">
        <f t="shared" si="171"/>
        <v>11.581301272725993</v>
      </c>
      <c r="E827" s="25">
        <f t="shared" si="172"/>
        <v>2.5644324000653571E-8</v>
      </c>
      <c r="F827" s="2">
        <f t="shared" si="173"/>
        <v>81.442679059171141</v>
      </c>
      <c r="G827" s="24">
        <f t="shared" si="174"/>
        <v>0.14262500065210854</v>
      </c>
      <c r="H827" s="2">
        <f t="shared" si="175"/>
        <v>11.986301736937788</v>
      </c>
      <c r="I827" s="24">
        <f t="shared" si="176"/>
        <v>6.3851060382390168</v>
      </c>
      <c r="J827" s="5">
        <f t="shared" si="177"/>
        <v>3.3270837898783449E-8</v>
      </c>
      <c r="K827" s="16">
        <f t="shared" si="178"/>
        <v>-51.964121164842076</v>
      </c>
      <c r="L827" s="58" t="b">
        <f t="shared" si="179"/>
        <v>0</v>
      </c>
      <c r="M827" s="66">
        <f t="shared" si="180"/>
        <v>-1.551600161664231</v>
      </c>
      <c r="N827" s="65">
        <f t="shared" si="181"/>
        <v>3.949999999999938</v>
      </c>
    </row>
    <row r="828" spans="2:14">
      <c r="B828" s="25">
        <f t="shared" si="182"/>
        <v>3.9549999999999379</v>
      </c>
      <c r="C828" s="17">
        <f t="shared" si="170"/>
        <v>42.600629752144897</v>
      </c>
      <c r="D828" s="17">
        <f t="shared" si="171"/>
        <v>11.581301272854214</v>
      </c>
      <c r="E828" s="25">
        <f t="shared" si="172"/>
        <v>2.492771747113462E-8</v>
      </c>
      <c r="F828" s="2">
        <f t="shared" si="173"/>
        <v>81.44267906007282</v>
      </c>
      <c r="G828" s="24">
        <f t="shared" si="174"/>
        <v>0.14262500063388617</v>
      </c>
      <c r="H828" s="2">
        <f t="shared" si="175"/>
        <v>11.986301735598014</v>
      </c>
      <c r="I828" s="24">
        <f t="shared" si="176"/>
        <v>6.3851060383097087</v>
      </c>
      <c r="J828" s="5">
        <f t="shared" si="177"/>
        <v>3.2341125242715652E-8</v>
      </c>
      <c r="K828" s="16">
        <f t="shared" si="178"/>
        <v>-51.964121169136256</v>
      </c>
      <c r="L828" s="58" t="b">
        <f t="shared" si="179"/>
        <v>0</v>
      </c>
      <c r="M828" s="66">
        <f t="shared" si="180"/>
        <v>-1.5516001616814101</v>
      </c>
      <c r="N828" s="65">
        <f t="shared" si="181"/>
        <v>3.9549999999999379</v>
      </c>
    </row>
    <row r="829" spans="2:14">
      <c r="B829" s="25">
        <f t="shared" si="182"/>
        <v>3.9599999999999378</v>
      </c>
      <c r="C829" s="17">
        <f t="shared" si="170"/>
        <v>42.658536258509479</v>
      </c>
      <c r="D829" s="17">
        <f t="shared" si="171"/>
        <v>11.581301272978852</v>
      </c>
      <c r="E829" s="25">
        <f t="shared" si="172"/>
        <v>2.4231138774335138E-8</v>
      </c>
      <c r="F829" s="2">
        <f t="shared" si="173"/>
        <v>81.442679060949303</v>
      </c>
      <c r="G829" s="24">
        <f t="shared" si="174"/>
        <v>0.14262500061617289</v>
      </c>
      <c r="H829" s="2">
        <f t="shared" si="175"/>
        <v>11.986301734295672</v>
      </c>
      <c r="I829" s="24">
        <f t="shared" si="176"/>
        <v>6.3851060383784253</v>
      </c>
      <c r="J829" s="5">
        <f t="shared" si="177"/>
        <v>3.143738670746121E-8</v>
      </c>
      <c r="K829" s="16">
        <f t="shared" si="178"/>
        <v>-51.964121173310474</v>
      </c>
      <c r="L829" s="58" t="b">
        <f t="shared" si="179"/>
        <v>0</v>
      </c>
      <c r="M829" s="66">
        <f t="shared" si="180"/>
        <v>-1.5516001616981079</v>
      </c>
      <c r="N829" s="65">
        <f t="shared" si="181"/>
        <v>3.9599999999999378</v>
      </c>
    </row>
    <row r="830" spans="2:14">
      <c r="B830" s="25">
        <f t="shared" si="182"/>
        <v>3.9649999999999377</v>
      </c>
      <c r="C830" s="17">
        <f t="shared" si="170"/>
        <v>42.716442764874678</v>
      </c>
      <c r="D830" s="17">
        <f t="shared" si="171"/>
        <v>11.581301273100008</v>
      </c>
      <c r="E830" s="25">
        <f t="shared" si="172"/>
        <v>2.3554020333111188E-8</v>
      </c>
      <c r="F830" s="2">
        <f t="shared" si="173"/>
        <v>81.442679061801314</v>
      </c>
      <c r="G830" s="24">
        <f t="shared" si="174"/>
        <v>0.14262500059895408</v>
      </c>
      <c r="H830" s="2">
        <f t="shared" si="175"/>
        <v>11.986301733029684</v>
      </c>
      <c r="I830" s="24">
        <f t="shared" si="176"/>
        <v>6.3851060384452225</v>
      </c>
      <c r="J830" s="5">
        <f t="shared" si="177"/>
        <v>3.0558876007900266E-8</v>
      </c>
      <c r="K830" s="16">
        <f t="shared" si="178"/>
        <v>-51.964121177367993</v>
      </c>
      <c r="L830" s="58" t="b">
        <f t="shared" si="179"/>
        <v>0</v>
      </c>
      <c r="M830" s="66">
        <f t="shared" si="180"/>
        <v>-1.5516001617143385</v>
      </c>
      <c r="N830" s="65">
        <f t="shared" si="181"/>
        <v>3.9649999999999377</v>
      </c>
    </row>
    <row r="831" spans="2:14">
      <c r="B831" s="25">
        <f t="shared" si="182"/>
        <v>3.9699999999999376</v>
      </c>
      <c r="C831" s="17">
        <f t="shared" si="170"/>
        <v>42.774349271240474</v>
      </c>
      <c r="D831" s="17">
        <f t="shared" si="171"/>
        <v>11.581301273217779</v>
      </c>
      <c r="E831" s="25">
        <f t="shared" si="172"/>
        <v>2.2895806576758418E-8</v>
      </c>
      <c r="F831" s="2">
        <f t="shared" si="173"/>
        <v>81.442679062629509</v>
      </c>
      <c r="G831" s="24">
        <f t="shared" si="174"/>
        <v>0.14262500058221678</v>
      </c>
      <c r="H831" s="2">
        <f t="shared" si="175"/>
        <v>11.986301731799097</v>
      </c>
      <c r="I831" s="24">
        <f t="shared" si="176"/>
        <v>6.3851060385101528</v>
      </c>
      <c r="J831" s="5">
        <f t="shared" si="177"/>
        <v>2.9704931824960742E-8</v>
      </c>
      <c r="K831" s="16">
        <f t="shared" si="178"/>
        <v>-51.964121181312279</v>
      </c>
      <c r="L831" s="58" t="b">
        <f t="shared" si="179"/>
        <v>0</v>
      </c>
      <c r="M831" s="66">
        <f t="shared" si="180"/>
        <v>-1.5516001617301178</v>
      </c>
      <c r="N831" s="65">
        <f t="shared" si="181"/>
        <v>3.9699999999999376</v>
      </c>
    </row>
    <row r="832" spans="2:14">
      <c r="B832" s="25">
        <f t="shared" si="182"/>
        <v>3.9749999999999375</v>
      </c>
      <c r="C832" s="17">
        <f t="shared" si="170"/>
        <v>42.832255777606846</v>
      </c>
      <c r="D832" s="17">
        <f t="shared" si="171"/>
        <v>11.581301273332258</v>
      </c>
      <c r="E832" s="25">
        <f t="shared" si="172"/>
        <v>2.2256005241253912E-8</v>
      </c>
      <c r="F832" s="2">
        <f t="shared" si="173"/>
        <v>81.442679063434539</v>
      </c>
      <c r="G832" s="24">
        <f t="shared" si="174"/>
        <v>0.14262500056594749</v>
      </c>
      <c r="H832" s="2">
        <f t="shared" si="175"/>
        <v>11.98630173060292</v>
      </c>
      <c r="I832" s="24">
        <f t="shared" si="176"/>
        <v>6.3851060385732676</v>
      </c>
      <c r="J832" s="5">
        <f t="shared" si="177"/>
        <v>2.8874865933655442E-8</v>
      </c>
      <c r="K832" s="16">
        <f t="shared" si="178"/>
        <v>-51.964121185146261</v>
      </c>
      <c r="L832" s="58" t="b">
        <f t="shared" si="179"/>
        <v>0</v>
      </c>
      <c r="M832" s="66">
        <f t="shared" si="180"/>
        <v>-1.5516001617454567</v>
      </c>
      <c r="N832" s="65">
        <f t="shared" si="181"/>
        <v>3.9749999999999375</v>
      </c>
    </row>
    <row r="833" spans="2:14">
      <c r="B833" s="25">
        <f t="shared" si="182"/>
        <v>3.9799999999999374</v>
      </c>
      <c r="C833" s="17">
        <f t="shared" si="170"/>
        <v>42.890162283973787</v>
      </c>
      <c r="D833" s="17">
        <f t="shared" si="171"/>
        <v>11.581301273443538</v>
      </c>
      <c r="E833" s="25">
        <f t="shared" si="172"/>
        <v>2.1634079311299936E-8</v>
      </c>
      <c r="F833" s="2">
        <f t="shared" si="173"/>
        <v>81.442679064217089</v>
      </c>
      <c r="G833" s="24">
        <f t="shared" si="174"/>
        <v>0.14262500055013255</v>
      </c>
      <c r="H833" s="2">
        <f t="shared" si="175"/>
        <v>11.98630172944015</v>
      </c>
      <c r="I833" s="24">
        <f t="shared" si="176"/>
        <v>6.3851060386346195</v>
      </c>
      <c r="J833" s="5">
        <f t="shared" si="177"/>
        <v>2.8067981612392378E-8</v>
      </c>
      <c r="K833" s="16">
        <f t="shared" si="178"/>
        <v>-51.964121188873101</v>
      </c>
      <c r="L833" s="58" t="b">
        <f t="shared" si="179"/>
        <v>0</v>
      </c>
      <c r="M833" s="66">
        <f t="shared" si="180"/>
        <v>-1.5516001617603656</v>
      </c>
      <c r="N833" s="65">
        <f t="shared" si="181"/>
        <v>3.9799999999999374</v>
      </c>
    </row>
    <row r="834" spans="2:14">
      <c r="B834" s="25">
        <f t="shared" si="182"/>
        <v>3.9849999999999373</v>
      </c>
      <c r="C834" s="17">
        <f t="shared" si="170"/>
        <v>42.948068790341274</v>
      </c>
      <c r="D834" s="17">
        <f t="shared" si="171"/>
        <v>11.581301273551709</v>
      </c>
      <c r="E834" s="25">
        <f t="shared" si="172"/>
        <v>2.1029526699423015E-8</v>
      </c>
      <c r="F834" s="2">
        <f t="shared" si="173"/>
        <v>81.442679064977781</v>
      </c>
      <c r="G834" s="24">
        <f t="shared" si="174"/>
        <v>0.14262500053475921</v>
      </c>
      <c r="H834" s="2">
        <f t="shared" si="175"/>
        <v>11.986301728309845</v>
      </c>
      <c r="I834" s="24">
        <f t="shared" si="176"/>
        <v>6.385106038694258</v>
      </c>
      <c r="J834" s="5">
        <f t="shared" si="177"/>
        <v>2.7283627454805062E-8</v>
      </c>
      <c r="K834" s="16">
        <f t="shared" si="178"/>
        <v>-51.964121192495796</v>
      </c>
      <c r="L834" s="58" t="b">
        <f t="shared" si="179"/>
        <v>0</v>
      </c>
      <c r="M834" s="66">
        <f t="shared" si="180"/>
        <v>-1.5516001617748554</v>
      </c>
      <c r="N834" s="65">
        <f t="shared" si="181"/>
        <v>3.9849999999999373</v>
      </c>
    </row>
    <row r="835" spans="2:14">
      <c r="B835" s="25">
        <f t="shared" si="182"/>
        <v>3.9899999999999372</v>
      </c>
      <c r="C835" s="17">
        <f t="shared" si="170"/>
        <v>43.005975296709295</v>
      </c>
      <c r="D835" s="17">
        <f t="shared" si="171"/>
        <v>11.581301273656857</v>
      </c>
      <c r="E835" s="25">
        <f t="shared" si="172"/>
        <v>2.0441880245973898E-8</v>
      </c>
      <c r="F835" s="2">
        <f t="shared" si="173"/>
        <v>81.442679065717215</v>
      </c>
      <c r="G835" s="24">
        <f t="shared" si="174"/>
        <v>0.14262500051981578</v>
      </c>
      <c r="H835" s="2">
        <f t="shared" si="175"/>
        <v>11.986301727211151</v>
      </c>
      <c r="I835" s="24">
        <f t="shared" si="176"/>
        <v>6.3851060387522294</v>
      </c>
      <c r="J835" s="5">
        <f t="shared" si="177"/>
        <v>2.6521207282458078E-8</v>
      </c>
      <c r="K835" s="16">
        <f t="shared" si="178"/>
        <v>-51.964121196017253</v>
      </c>
      <c r="L835" s="58" t="b">
        <f t="shared" si="179"/>
        <v>0</v>
      </c>
      <c r="M835" s="66">
        <f t="shared" si="180"/>
        <v>-1.5516001617889419</v>
      </c>
      <c r="N835" s="65">
        <f t="shared" si="181"/>
        <v>3.9899999999999372</v>
      </c>
    </row>
    <row r="836" spans="2:14">
      <c r="B836" s="25">
        <f t="shared" si="182"/>
        <v>3.994999999999937</v>
      </c>
      <c r="C836" s="17">
        <f t="shared" si="170"/>
        <v>43.063881803077834</v>
      </c>
      <c r="D836" s="17">
        <f t="shared" si="171"/>
        <v>11.581301273759067</v>
      </c>
      <c r="E836" s="25">
        <f t="shared" si="172"/>
        <v>1.9870640046468129E-8</v>
      </c>
      <c r="F836" s="2">
        <f t="shared" si="173"/>
        <v>81.442679066435971</v>
      </c>
      <c r="G836" s="24">
        <f t="shared" si="174"/>
        <v>0.14262500050528992</v>
      </c>
      <c r="H836" s="2">
        <f t="shared" si="175"/>
        <v>11.986301726143157</v>
      </c>
      <c r="I836" s="24">
        <f t="shared" si="176"/>
        <v>6.3851060388085799</v>
      </c>
      <c r="J836" s="5">
        <f t="shared" si="177"/>
        <v>2.5780092346597682E-8</v>
      </c>
      <c r="K836" s="16">
        <f t="shared" si="178"/>
        <v>-51.964121199440328</v>
      </c>
      <c r="L836" s="58" t="b">
        <f t="shared" si="179"/>
        <v>0</v>
      </c>
      <c r="M836" s="66">
        <f t="shared" si="180"/>
        <v>-1.5516001618026376</v>
      </c>
      <c r="N836" s="65">
        <f t="shared" si="181"/>
        <v>3.994999999999937</v>
      </c>
    </row>
    <row r="837" spans="2:14">
      <c r="B837" s="25">
        <f t="shared" si="182"/>
        <v>3.9999999999999369</v>
      </c>
      <c r="C837" s="17">
        <f t="shared" si="170"/>
        <v>43.121788309446877</v>
      </c>
      <c r="D837" s="17">
        <f t="shared" si="171"/>
        <v>11.58130127385842</v>
      </c>
      <c r="E837" s="25">
        <f t="shared" si="172"/>
        <v>1.9315369503102667E-8</v>
      </c>
      <c r="F837" s="2">
        <f t="shared" si="173"/>
        <v>81.442679067134662</v>
      </c>
      <c r="G837" s="24">
        <f t="shared" si="174"/>
        <v>0.14262500049116977</v>
      </c>
      <c r="H837" s="2">
        <f t="shared" si="175"/>
        <v>11.986301725104994</v>
      </c>
      <c r="I837" s="24">
        <f t="shared" si="176"/>
        <v>6.3851060388633574</v>
      </c>
      <c r="J837" s="5">
        <f t="shared" si="177"/>
        <v>2.5059676556082877E-8</v>
      </c>
      <c r="K837" s="16">
        <f t="shared" si="178"/>
        <v>-51.964121202767757</v>
      </c>
      <c r="L837" s="58" t="b">
        <f t="shared" si="179"/>
        <v>0</v>
      </c>
      <c r="M837" s="66">
        <f t="shared" si="180"/>
        <v>-1.5516001618159461</v>
      </c>
      <c r="N837" s="65">
        <f t="shared" si="181"/>
        <v>3.9999999999999369</v>
      </c>
    </row>
    <row r="838" spans="2:14">
      <c r="B838" s="25">
        <f t="shared" si="182"/>
        <v>4.0049999999999368</v>
      </c>
      <c r="C838" s="17">
        <f t="shared" si="170"/>
        <v>43.179694815816411</v>
      </c>
      <c r="D838" s="17">
        <f t="shared" si="171"/>
        <v>11.581301273954997</v>
      </c>
      <c r="E838" s="25">
        <f t="shared" si="172"/>
        <v>1.8775613462667863E-8</v>
      </c>
      <c r="F838" s="2">
        <f t="shared" si="173"/>
        <v>81.442679067813799</v>
      </c>
      <c r="G838" s="24">
        <f t="shared" si="174"/>
        <v>0.14262500047744475</v>
      </c>
      <c r="H838" s="2">
        <f t="shared" si="175"/>
        <v>11.986301724095881</v>
      </c>
      <c r="I838" s="24">
        <f t="shared" si="176"/>
        <v>6.3851060389166019</v>
      </c>
      <c r="J838" s="5">
        <f t="shared" si="177"/>
        <v>2.435942037651012E-8</v>
      </c>
      <c r="K838" s="16">
        <f t="shared" si="178"/>
        <v>-51.964121206002233</v>
      </c>
      <c r="L838" s="58" t="b">
        <f t="shared" si="179"/>
        <v>0</v>
      </c>
      <c r="M838" s="66">
        <f t="shared" si="180"/>
        <v>-1.5516001618288868</v>
      </c>
      <c r="N838" s="65">
        <f t="shared" si="181"/>
        <v>4.0049999999999368</v>
      </c>
    </row>
    <row r="839" spans="2:14">
      <c r="B839" s="25">
        <f t="shared" si="182"/>
        <v>4.0099999999999367</v>
      </c>
      <c r="C839" s="17">
        <f t="shared" si="170"/>
        <v>43.237601322186421</v>
      </c>
      <c r="D839" s="17">
        <f t="shared" si="171"/>
        <v>11.581301274048876</v>
      </c>
      <c r="E839" s="25">
        <f t="shared" si="172"/>
        <v>1.8250952791272802E-8</v>
      </c>
      <c r="F839" s="2">
        <f t="shared" si="173"/>
        <v>81.442679068473993</v>
      </c>
      <c r="G839" s="24">
        <f t="shared" si="174"/>
        <v>0.14262500046410256</v>
      </c>
      <c r="H839" s="2">
        <f t="shared" si="175"/>
        <v>11.986301723114915</v>
      </c>
      <c r="I839" s="24">
        <f t="shared" si="176"/>
        <v>6.3851060389683605</v>
      </c>
      <c r="J839" s="5">
        <f t="shared" si="177"/>
        <v>2.3678696475226464E-8</v>
      </c>
      <c r="K839" s="16">
        <f t="shared" si="178"/>
        <v>-51.964121209146249</v>
      </c>
      <c r="L839" s="58" t="b">
        <f t="shared" si="179"/>
        <v>0</v>
      </c>
      <c r="M839" s="66">
        <f t="shared" si="180"/>
        <v>-1.5516001618414634</v>
      </c>
      <c r="N839" s="65">
        <f t="shared" si="181"/>
        <v>4.0099999999999367</v>
      </c>
    </row>
    <row r="840" spans="2:14">
      <c r="B840" s="25">
        <f t="shared" si="182"/>
        <v>4.0149999999999366</v>
      </c>
      <c r="C840" s="17">
        <f t="shared" si="170"/>
        <v>43.295507828556893</v>
      </c>
      <c r="D840" s="17">
        <f t="shared" si="171"/>
        <v>11.581301274140131</v>
      </c>
      <c r="E840" s="25">
        <f t="shared" si="172"/>
        <v>1.7740933427202336E-8</v>
      </c>
      <c r="F840" s="2">
        <f t="shared" si="173"/>
        <v>81.442679069115712</v>
      </c>
      <c r="G840" s="24">
        <f t="shared" si="174"/>
        <v>0.14262500045113369</v>
      </c>
      <c r="H840" s="2">
        <f t="shared" si="175"/>
        <v>11.986301722161398</v>
      </c>
      <c r="I840" s="24">
        <f t="shared" si="176"/>
        <v>6.3851060390186714</v>
      </c>
      <c r="J840" s="5">
        <f t="shared" si="177"/>
        <v>2.3017019129658635E-8</v>
      </c>
      <c r="K840" s="16">
        <f t="shared" si="178"/>
        <v>-51.964121212202407</v>
      </c>
      <c r="L840" s="58" t="b">
        <f t="shared" si="179"/>
        <v>0</v>
      </c>
      <c r="M840" s="66">
        <f t="shared" si="180"/>
        <v>-1.5516001618536901</v>
      </c>
      <c r="N840" s="65">
        <f t="shared" si="181"/>
        <v>4.0149999999999366</v>
      </c>
    </row>
    <row r="841" spans="2:14">
      <c r="B841" s="25">
        <f t="shared" si="182"/>
        <v>4.0199999999999365</v>
      </c>
      <c r="C841" s="17">
        <f t="shared" si="170"/>
        <v>43.353414334927812</v>
      </c>
      <c r="D841" s="17">
        <f t="shared" si="171"/>
        <v>11.581301274228835</v>
      </c>
      <c r="E841" s="25">
        <f t="shared" si="172"/>
        <v>1.724517989634586E-8</v>
      </c>
      <c r="F841" s="2">
        <f t="shared" si="173"/>
        <v>81.442679069739512</v>
      </c>
      <c r="G841" s="24">
        <f t="shared" si="174"/>
        <v>0.14262500043852699</v>
      </c>
      <c r="H841" s="2">
        <f t="shared" si="175"/>
        <v>11.986301721234508</v>
      </c>
      <c r="I841" s="24">
        <f t="shared" si="176"/>
        <v>6.3851060390675771</v>
      </c>
      <c r="J841" s="5">
        <f t="shared" si="177"/>
        <v>2.2373820483387149E-8</v>
      </c>
      <c r="K841" s="16">
        <f t="shared" si="178"/>
        <v>-51.964121215173229</v>
      </c>
      <c r="L841" s="58" t="b">
        <f t="shared" si="179"/>
        <v>0</v>
      </c>
      <c r="M841" s="66">
        <f t="shared" si="180"/>
        <v>-1.5516001618655739</v>
      </c>
      <c r="N841" s="65">
        <f t="shared" si="181"/>
        <v>4.0199999999999365</v>
      </c>
    </row>
    <row r="842" spans="2:14">
      <c r="B842" s="25">
        <f t="shared" si="182"/>
        <v>4.0249999999999364</v>
      </c>
      <c r="C842" s="17">
        <f t="shared" si="170"/>
        <v>43.411320841299172</v>
      </c>
      <c r="D842" s="17">
        <f t="shared" si="171"/>
        <v>11.581301274315061</v>
      </c>
      <c r="E842" s="25">
        <f t="shared" si="172"/>
        <v>1.6763279613779505E-8</v>
      </c>
      <c r="F842" s="2">
        <f t="shared" si="173"/>
        <v>81.442679070345875</v>
      </c>
      <c r="G842" s="24">
        <f t="shared" si="174"/>
        <v>0.14262500042627277</v>
      </c>
      <c r="H842" s="2">
        <f t="shared" si="175"/>
        <v>11.986301720333534</v>
      </c>
      <c r="I842" s="24">
        <f t="shared" si="176"/>
        <v>6.385106039115116</v>
      </c>
      <c r="J842" s="5">
        <f t="shared" si="177"/>
        <v>2.1748604901133158E-8</v>
      </c>
      <c r="K842" s="16">
        <f t="shared" si="178"/>
        <v>-51.964121218060981</v>
      </c>
      <c r="L842" s="58" t="b">
        <f t="shared" si="179"/>
        <v>0</v>
      </c>
      <c r="M842" s="66">
        <f t="shared" si="180"/>
        <v>-1.5516001618771256</v>
      </c>
      <c r="N842" s="65">
        <f t="shared" si="181"/>
        <v>4.0249999999999364</v>
      </c>
    </row>
    <row r="843" spans="2:14">
      <c r="B843" s="25">
        <f t="shared" si="182"/>
        <v>4.0299999999999363</v>
      </c>
      <c r="C843" s="17">
        <f t="shared" si="170"/>
        <v>43.469227347670959</v>
      </c>
      <c r="D843" s="17">
        <f t="shared" si="171"/>
        <v>11.581301274398877</v>
      </c>
      <c r="E843" s="25">
        <f t="shared" si="172"/>
        <v>1.6294841824469568E-8</v>
      </c>
      <c r="F843" s="2">
        <f t="shared" si="173"/>
        <v>81.442679070935284</v>
      </c>
      <c r="G843" s="24">
        <f t="shared" si="174"/>
        <v>0.14262500041436108</v>
      </c>
      <c r="H843" s="2">
        <f t="shared" si="175"/>
        <v>11.986301719457744</v>
      </c>
      <c r="I843" s="24">
        <f t="shared" si="176"/>
        <v>6.3851060391613261</v>
      </c>
      <c r="J843" s="5">
        <f t="shared" si="177"/>
        <v>2.1140865418811434E-8</v>
      </c>
      <c r="K843" s="16">
        <f t="shared" si="178"/>
        <v>-51.964121220868009</v>
      </c>
      <c r="L843" s="58" t="b">
        <f t="shared" si="179"/>
        <v>0</v>
      </c>
      <c r="M843" s="66">
        <f t="shared" si="180"/>
        <v>-1.5516001618883539</v>
      </c>
      <c r="N843" s="65">
        <f t="shared" si="181"/>
        <v>4.0299999999999363</v>
      </c>
    </row>
    <row r="844" spans="2:14">
      <c r="B844" s="25">
        <f t="shared" si="182"/>
        <v>4.0349999999999362</v>
      </c>
      <c r="C844" s="17">
        <f t="shared" si="170"/>
        <v>43.527133854043157</v>
      </c>
      <c r="D844" s="17">
        <f t="shared" si="171"/>
        <v>11.581301274480351</v>
      </c>
      <c r="E844" s="25">
        <f t="shared" si="172"/>
        <v>1.5839498694766996E-8</v>
      </c>
      <c r="F844" s="2">
        <f t="shared" si="173"/>
        <v>81.442679071508223</v>
      </c>
      <c r="G844" s="24">
        <f t="shared" si="174"/>
        <v>0.14262500040278217</v>
      </c>
      <c r="H844" s="2">
        <f t="shared" si="175"/>
        <v>11.98630171860642</v>
      </c>
      <c r="I844" s="24">
        <f t="shared" si="176"/>
        <v>6.3851060392062449</v>
      </c>
      <c r="J844" s="5">
        <f t="shared" si="177"/>
        <v>2.0550104985042334E-8</v>
      </c>
      <c r="K844" s="16">
        <f t="shared" si="178"/>
        <v>-51.964121223596649</v>
      </c>
      <c r="L844" s="58" t="b">
        <f t="shared" si="179"/>
        <v>0</v>
      </c>
      <c r="M844" s="66">
        <f t="shared" si="180"/>
        <v>-1.5516001618992714</v>
      </c>
      <c r="N844" s="65">
        <f t="shared" si="181"/>
        <v>4.0349999999999362</v>
      </c>
    </row>
    <row r="845" spans="2:14">
      <c r="B845" s="25">
        <f t="shared" si="182"/>
        <v>4.0399999999999361</v>
      </c>
      <c r="C845" s="17">
        <f t="shared" si="170"/>
        <v>43.585040360415753</v>
      </c>
      <c r="D845" s="17">
        <f t="shared" si="171"/>
        <v>11.581301274559548</v>
      </c>
      <c r="E845" s="25">
        <f t="shared" si="172"/>
        <v>1.5396876933550192E-8</v>
      </c>
      <c r="F845" s="2">
        <f t="shared" si="173"/>
        <v>81.442679072065161</v>
      </c>
      <c r="G845" s="24">
        <f t="shared" si="174"/>
        <v>0.14262500039152676</v>
      </c>
      <c r="H845" s="2">
        <f t="shared" si="175"/>
        <v>11.986301717778881</v>
      </c>
      <c r="I845" s="24">
        <f t="shared" si="176"/>
        <v>6.3851060392499086</v>
      </c>
      <c r="J845" s="5">
        <f t="shared" si="177"/>
        <v>1.9975849206058957E-8</v>
      </c>
      <c r="K845" s="16">
        <f t="shared" si="178"/>
        <v>-51.964121226249034</v>
      </c>
      <c r="L845" s="58" t="b">
        <f t="shared" si="179"/>
        <v>0</v>
      </c>
      <c r="M845" s="66">
        <f t="shared" si="180"/>
        <v>-1.5516001619098816</v>
      </c>
      <c r="N845" s="65">
        <f t="shared" si="181"/>
        <v>4.0399999999999361</v>
      </c>
    </row>
    <row r="846" spans="2:14">
      <c r="B846" s="25">
        <f t="shared" si="182"/>
        <v>4.044999999999936</v>
      </c>
      <c r="C846" s="17">
        <f t="shared" si="170"/>
        <v>43.642946866788741</v>
      </c>
      <c r="D846" s="17">
        <f t="shared" si="171"/>
        <v>11.581301274636532</v>
      </c>
      <c r="E846" s="25">
        <f t="shared" si="172"/>
        <v>1.496663053706026E-8</v>
      </c>
      <c r="F846" s="2">
        <f t="shared" si="173"/>
        <v>81.442679072606538</v>
      </c>
      <c r="G846" s="24">
        <f t="shared" si="174"/>
        <v>0.14262500038058584</v>
      </c>
      <c r="H846" s="2">
        <f t="shared" si="175"/>
        <v>11.986301716974465</v>
      </c>
      <c r="I846" s="24">
        <f t="shared" si="176"/>
        <v>6.385106039292352</v>
      </c>
      <c r="J846" s="5">
        <f t="shared" si="177"/>
        <v>1.9417639265203163E-8</v>
      </c>
      <c r="K846" s="16">
        <f t="shared" si="178"/>
        <v>-51.964121228827267</v>
      </c>
      <c r="L846" s="58" t="b">
        <f t="shared" si="179"/>
        <v>0</v>
      </c>
      <c r="M846" s="66">
        <f t="shared" si="180"/>
        <v>-1.5516001619201951</v>
      </c>
      <c r="N846" s="65">
        <f t="shared" si="181"/>
        <v>4.044999999999936</v>
      </c>
    </row>
    <row r="847" spans="2:14">
      <c r="B847" s="25">
        <f t="shared" si="182"/>
        <v>4.0499999999999359</v>
      </c>
      <c r="C847" s="17">
        <f t="shared" si="170"/>
        <v>43.700853373162111</v>
      </c>
      <c r="D847" s="17">
        <f t="shared" si="171"/>
        <v>11.581301274711365</v>
      </c>
      <c r="E847" s="25">
        <f t="shared" si="172"/>
        <v>1.4548402586593225E-8</v>
      </c>
      <c r="F847" s="2">
        <f t="shared" si="173"/>
        <v>81.44267907313278</v>
      </c>
      <c r="G847" s="24">
        <f t="shared" si="174"/>
        <v>0.14262500036995074</v>
      </c>
      <c r="H847" s="2">
        <f t="shared" si="175"/>
        <v>11.986301716192536</v>
      </c>
      <c r="I847" s="24">
        <f t="shared" si="176"/>
        <v>6.3851060393336097</v>
      </c>
      <c r="J847" s="5">
        <f t="shared" si="177"/>
        <v>1.8875031922925586E-8</v>
      </c>
      <c r="K847" s="16">
        <f t="shared" si="178"/>
        <v>-51.964121231333422</v>
      </c>
      <c r="L847" s="58" t="b">
        <f t="shared" si="179"/>
        <v>0</v>
      </c>
      <c r="M847" s="66">
        <f t="shared" si="180"/>
        <v>-1.5516001619302209</v>
      </c>
      <c r="N847" s="65">
        <f t="shared" si="181"/>
        <v>4.0499999999999359</v>
      </c>
    </row>
    <row r="848" spans="2:14">
      <c r="B848" s="25">
        <f t="shared" si="182"/>
        <v>4.0549999999999358</v>
      </c>
      <c r="C848" s="17">
        <f t="shared" si="170"/>
        <v>43.758759879535852</v>
      </c>
      <c r="D848" s="17">
        <f t="shared" si="171"/>
        <v>11.581301274784106</v>
      </c>
      <c r="E848" s="25">
        <f t="shared" si="172"/>
        <v>1.4141864542302303E-8</v>
      </c>
      <c r="F848" s="2">
        <f t="shared" si="173"/>
        <v>81.442679073644328</v>
      </c>
      <c r="G848" s="24">
        <f t="shared" si="174"/>
        <v>0.1426250003596127</v>
      </c>
      <c r="H848" s="2">
        <f t="shared" si="175"/>
        <v>11.986301715432447</v>
      </c>
      <c r="I848" s="24">
        <f t="shared" si="176"/>
        <v>6.3851060393737145</v>
      </c>
      <c r="J848" s="5">
        <f t="shared" si="177"/>
        <v>1.8347581107475255E-8</v>
      </c>
      <c r="K848" s="16">
        <f t="shared" si="178"/>
        <v>-51.964121233769568</v>
      </c>
      <c r="L848" s="58" t="b">
        <f t="shared" si="179"/>
        <v>0</v>
      </c>
      <c r="M848" s="66">
        <f t="shared" si="180"/>
        <v>-1.551600161939966</v>
      </c>
      <c r="N848" s="65">
        <f t="shared" si="181"/>
        <v>4.0549999999999358</v>
      </c>
    </row>
    <row r="849" spans="2:14">
      <c r="B849" s="25">
        <f t="shared" si="182"/>
        <v>4.0599999999999357</v>
      </c>
      <c r="C849" s="17">
        <f t="shared" si="170"/>
        <v>43.816666385909947</v>
      </c>
      <c r="D849" s="17">
        <f t="shared" si="171"/>
        <v>11.581301274854816</v>
      </c>
      <c r="E849" s="25">
        <f t="shared" si="172"/>
        <v>1.3746664942956056E-8</v>
      </c>
      <c r="F849" s="2">
        <f t="shared" si="173"/>
        <v>81.442679074141566</v>
      </c>
      <c r="G849" s="24">
        <f t="shared" si="174"/>
        <v>0.14262500034956377</v>
      </c>
      <c r="H849" s="2">
        <f t="shared" si="175"/>
        <v>11.986301714693612</v>
      </c>
      <c r="I849" s="24">
        <f t="shared" si="176"/>
        <v>6.3851060394126984</v>
      </c>
      <c r="J849" s="5">
        <f t="shared" si="177"/>
        <v>1.7834880397923517E-8</v>
      </c>
      <c r="K849" s="16">
        <f t="shared" si="178"/>
        <v>-51.9641212361378</v>
      </c>
      <c r="L849" s="58" t="b">
        <f t="shared" si="179"/>
        <v>0</v>
      </c>
      <c r="M849" s="66">
        <f t="shared" si="180"/>
        <v>-1.5516001619494393</v>
      </c>
      <c r="N849" s="65">
        <f t="shared" si="181"/>
        <v>4.0599999999999357</v>
      </c>
    </row>
    <row r="850" spans="2:14">
      <c r="B850" s="25">
        <f t="shared" si="182"/>
        <v>4.0649999999999356</v>
      </c>
      <c r="C850" s="17">
        <f t="shared" si="170"/>
        <v>43.874572892284391</v>
      </c>
      <c r="D850" s="17">
        <f t="shared" si="171"/>
        <v>11.581301274923549</v>
      </c>
      <c r="E850" s="25">
        <f t="shared" si="172"/>
        <v>1.3362545104356194E-8</v>
      </c>
      <c r="F850" s="2">
        <f t="shared" si="173"/>
        <v>81.442679074624905</v>
      </c>
      <c r="G850" s="24">
        <f t="shared" si="174"/>
        <v>0.14262500033979561</v>
      </c>
      <c r="H850" s="2">
        <f t="shared" si="175"/>
        <v>11.986301713975422</v>
      </c>
      <c r="I850" s="24">
        <f t="shared" si="176"/>
        <v>6.3851060394505925</v>
      </c>
      <c r="J850" s="5">
        <f t="shared" si="177"/>
        <v>1.7336504964031357E-8</v>
      </c>
      <c r="K850" s="16">
        <f t="shared" si="178"/>
        <v>-51.964121238439574</v>
      </c>
      <c r="L850" s="58" t="b">
        <f t="shared" si="179"/>
        <v>0</v>
      </c>
      <c r="M850" s="66">
        <f t="shared" si="180"/>
        <v>-1.5516001619586479</v>
      </c>
      <c r="N850" s="65">
        <f t="shared" si="181"/>
        <v>4.0649999999999356</v>
      </c>
    </row>
    <row r="851" spans="2:14">
      <c r="B851" s="25">
        <f t="shared" si="182"/>
        <v>4.0699999999999354</v>
      </c>
      <c r="C851" s="17">
        <f t="shared" si="170"/>
        <v>43.932479398659176</v>
      </c>
      <c r="D851" s="17">
        <f t="shared" si="171"/>
        <v>11.581301274990361</v>
      </c>
      <c r="E851" s="25">
        <f t="shared" si="172"/>
        <v>1.2989139375842671E-8</v>
      </c>
      <c r="F851" s="2">
        <f t="shared" si="173"/>
        <v>81.442679075094745</v>
      </c>
      <c r="G851" s="24">
        <f t="shared" si="174"/>
        <v>0.14262500033030048</v>
      </c>
      <c r="H851" s="2">
        <f t="shared" si="175"/>
        <v>11.986301713277307</v>
      </c>
      <c r="I851" s="24">
        <f t="shared" si="176"/>
        <v>6.3851060394874279</v>
      </c>
      <c r="J851" s="5">
        <f t="shared" si="177"/>
        <v>1.6852059713676487E-8</v>
      </c>
      <c r="K851" s="16">
        <f t="shared" si="178"/>
        <v>-51.964121240677152</v>
      </c>
      <c r="L851" s="58" t="b">
        <f t="shared" si="179"/>
        <v>0</v>
      </c>
      <c r="M851" s="66">
        <f t="shared" si="180"/>
        <v>-1.551600161967599</v>
      </c>
      <c r="N851" s="65">
        <f t="shared" si="181"/>
        <v>4.0699999999999354</v>
      </c>
    </row>
    <row r="852" spans="2:14">
      <c r="B852" s="25">
        <f t="shared" si="182"/>
        <v>4.0749999999999353</v>
      </c>
      <c r="C852" s="17">
        <f t="shared" si="170"/>
        <v>43.990385905034287</v>
      </c>
      <c r="D852" s="17">
        <f t="shared" si="171"/>
        <v>11.581301275055306</v>
      </c>
      <c r="E852" s="25">
        <f t="shared" si="172"/>
        <v>1.262615851137099E-8</v>
      </c>
      <c r="F852" s="2">
        <f t="shared" si="173"/>
        <v>81.442679075551467</v>
      </c>
      <c r="G852" s="24">
        <f t="shared" si="174"/>
        <v>0.14262500032107026</v>
      </c>
      <c r="H852" s="2">
        <f t="shared" si="175"/>
        <v>11.986301712598667</v>
      </c>
      <c r="I852" s="24">
        <f t="shared" si="176"/>
        <v>6.3851060395232349</v>
      </c>
      <c r="J852" s="5">
        <f t="shared" si="177"/>
        <v>1.6381129729325475E-8</v>
      </c>
      <c r="K852" s="16">
        <f t="shared" si="178"/>
        <v>-51.964121242852315</v>
      </c>
      <c r="L852" s="58" t="b">
        <f t="shared" si="179"/>
        <v>0</v>
      </c>
      <c r="M852" s="66">
        <f t="shared" si="180"/>
        <v>-1.5516001619762996</v>
      </c>
      <c r="N852" s="65">
        <f t="shared" si="181"/>
        <v>4.0749999999999353</v>
      </c>
    </row>
    <row r="853" spans="2:14">
      <c r="B853" s="25">
        <f t="shared" si="182"/>
        <v>4.0799999999999352</v>
      </c>
      <c r="C853" s="17">
        <f t="shared" si="170"/>
        <v>44.048292411409719</v>
      </c>
      <c r="D853" s="17">
        <f t="shared" si="171"/>
        <v>11.581301275118436</v>
      </c>
      <c r="E853" s="25">
        <f t="shared" si="172"/>
        <v>1.2273343826742847E-8</v>
      </c>
      <c r="F853" s="2">
        <f t="shared" si="173"/>
        <v>81.442679075995414</v>
      </c>
      <c r="G853" s="24">
        <f t="shared" si="174"/>
        <v>0.14262500031209835</v>
      </c>
      <c r="H853" s="2">
        <f t="shared" si="175"/>
        <v>11.986301711939019</v>
      </c>
      <c r="I853" s="24">
        <f t="shared" si="176"/>
        <v>6.3851060395580399</v>
      </c>
      <c r="J853" s="5">
        <f t="shared" si="177"/>
        <v>1.5923379395089497E-8</v>
      </c>
      <c r="K853" s="16">
        <f t="shared" si="178"/>
        <v>-51.964121244966542</v>
      </c>
      <c r="L853" s="58" t="b">
        <f t="shared" si="179"/>
        <v>0</v>
      </c>
      <c r="M853" s="66">
        <f t="shared" si="180"/>
        <v>-1.5516001619847586</v>
      </c>
      <c r="N853" s="65">
        <f t="shared" si="181"/>
        <v>4.0799999999999352</v>
      </c>
    </row>
    <row r="854" spans="2:14">
      <c r="B854" s="25">
        <f t="shared" si="182"/>
        <v>4.0849999999999351</v>
      </c>
      <c r="C854" s="17">
        <f t="shared" si="170"/>
        <v>44.106198917785463</v>
      </c>
      <c r="D854" s="17">
        <f t="shared" si="171"/>
        <v>11.581301275179802</v>
      </c>
      <c r="E854" s="25">
        <f t="shared" si="172"/>
        <v>1.1930376605562038E-8</v>
      </c>
      <c r="F854" s="2">
        <f t="shared" si="173"/>
        <v>81.442679076426955</v>
      </c>
      <c r="G854" s="24">
        <f t="shared" si="174"/>
        <v>0.14262500030337705</v>
      </c>
      <c r="H854" s="2">
        <f t="shared" si="175"/>
        <v>11.986301711297799</v>
      </c>
      <c r="I854" s="24">
        <f t="shared" si="176"/>
        <v>6.3851060395918733</v>
      </c>
      <c r="J854" s="5">
        <f t="shared" si="177"/>
        <v>1.5478415034947062E-8</v>
      </c>
      <c r="K854" s="16">
        <f t="shared" si="178"/>
        <v>-51.964121247021758</v>
      </c>
      <c r="L854" s="58" t="b">
        <f t="shared" si="179"/>
        <v>0</v>
      </c>
      <c r="M854" s="66">
        <f t="shared" si="180"/>
        <v>-1.5516001619929778</v>
      </c>
      <c r="N854" s="65">
        <f t="shared" si="181"/>
        <v>4.0849999999999351</v>
      </c>
    </row>
    <row r="855" spans="2:14">
      <c r="B855" s="25">
        <f t="shared" si="182"/>
        <v>4.089999999999935</v>
      </c>
      <c r="C855" s="17">
        <f t="shared" si="170"/>
        <v>44.164105424161512</v>
      </c>
      <c r="D855" s="17">
        <f t="shared" si="171"/>
        <v>11.581301275239454</v>
      </c>
      <c r="E855" s="25">
        <f t="shared" si="172"/>
        <v>1.1596982882707155E-8</v>
      </c>
      <c r="F855" s="2">
        <f t="shared" si="173"/>
        <v>81.442679076846446</v>
      </c>
      <c r="G855" s="24">
        <f t="shared" si="174"/>
        <v>0.14262500029489938</v>
      </c>
      <c r="H855" s="2">
        <f t="shared" si="175"/>
        <v>11.986301710674489</v>
      </c>
      <c r="I855" s="24">
        <f t="shared" si="176"/>
        <v>6.3851060396247608</v>
      </c>
      <c r="J855" s="5">
        <f t="shared" si="177"/>
        <v>1.50458812075982E-8</v>
      </c>
      <c r="K855" s="16">
        <f t="shared" si="178"/>
        <v>-51.964121249019513</v>
      </c>
      <c r="L855" s="58" t="b">
        <f t="shared" si="179"/>
        <v>0</v>
      </c>
      <c r="M855" s="66">
        <f t="shared" si="180"/>
        <v>-1.5516001620009714</v>
      </c>
      <c r="N855" s="65">
        <f t="shared" si="181"/>
        <v>4.089999999999935</v>
      </c>
    </row>
    <row r="856" spans="2:14">
      <c r="B856" s="25">
        <f t="shared" si="182"/>
        <v>4.0949999999999349</v>
      </c>
      <c r="C856" s="17">
        <f t="shared" si="170"/>
        <v>44.222011930537853</v>
      </c>
      <c r="D856" s="17">
        <f t="shared" si="171"/>
        <v>11.58130127529744</v>
      </c>
      <c r="E856" s="25">
        <f t="shared" si="172"/>
        <v>1.1272920346397522E-8</v>
      </c>
      <c r="F856" s="2">
        <f t="shared" si="173"/>
        <v>81.442679077254212</v>
      </c>
      <c r="G856" s="24">
        <f t="shared" si="174"/>
        <v>0.14262500028665862</v>
      </c>
      <c r="H856" s="2">
        <f t="shared" si="175"/>
        <v>11.9863017100686</v>
      </c>
      <c r="I856" s="24">
        <f t="shared" si="176"/>
        <v>6.3851060396567298</v>
      </c>
      <c r="J856" s="5">
        <f t="shared" si="177"/>
        <v>1.4625433800549307E-8</v>
      </c>
      <c r="K856" s="16">
        <f t="shared" si="178"/>
        <v>-51.964121250961426</v>
      </c>
      <c r="L856" s="58" t="b">
        <f t="shared" si="179"/>
        <v>0</v>
      </c>
      <c r="M856" s="66">
        <f t="shared" si="180"/>
        <v>-1.5516001620087394</v>
      </c>
      <c r="N856" s="65">
        <f t="shared" si="181"/>
        <v>4.0949999999999349</v>
      </c>
    </row>
    <row r="857" spans="2:14">
      <c r="B857" s="25">
        <f t="shared" si="182"/>
        <v>4.0999999999999348</v>
      </c>
      <c r="C857" s="17">
        <f t="shared" si="170"/>
        <v>44.279918436914478</v>
      </c>
      <c r="D857" s="17">
        <f t="shared" si="171"/>
        <v>11.581301275353804</v>
      </c>
      <c r="E857" s="25">
        <f t="shared" si="172"/>
        <v>1.0957916123006243E-8</v>
      </c>
      <c r="F857" s="2">
        <f t="shared" si="173"/>
        <v>81.442679077650567</v>
      </c>
      <c r="G857" s="24">
        <f t="shared" si="174"/>
        <v>0.14262500027864858</v>
      </c>
      <c r="H857" s="2">
        <f t="shared" si="175"/>
        <v>11.986301709479674</v>
      </c>
      <c r="I857" s="24">
        <f t="shared" si="176"/>
        <v>6.3851060396878045</v>
      </c>
      <c r="J857" s="5">
        <f t="shared" si="177"/>
        <v>1.4216758439423512E-8</v>
      </c>
      <c r="K857" s="16">
        <f t="shared" si="178"/>
        <v>-51.964121252849125</v>
      </c>
      <c r="L857" s="58" t="b">
        <f t="shared" si="179"/>
        <v>0</v>
      </c>
      <c r="M857" s="66">
        <f t="shared" si="180"/>
        <v>-1.5516001620162907</v>
      </c>
      <c r="N857" s="65">
        <f t="shared" si="181"/>
        <v>4.0999999999999348</v>
      </c>
    </row>
    <row r="858" spans="2:14">
      <c r="B858" s="25">
        <f t="shared" si="182"/>
        <v>4.1049999999999347</v>
      </c>
      <c r="C858" s="17">
        <f t="shared" ref="C858:C921" si="183">C857+$C$23*(D858+D857)/2</f>
        <v>44.337824943291388</v>
      </c>
      <c r="D858" s="17">
        <f t="shared" ref="D858:D921" si="184">D857+E857*$C$23</f>
        <v>11.581301275408594</v>
      </c>
      <c r="E858" s="25">
        <f t="shared" ref="E858:E921" si="185">COS($C$14*PI()/180)*IF(L858,$K$18,($C$22*$C$16*$C$15*($C$21*(1-D858*$C$16/(2*PI()*$C$13/COS($C$14*PI()/180)*$C$20))-$C$19)/($C$12*$C$13)))</f>
        <v>1.0651696247411919E-8</v>
      </c>
      <c r="F858" s="2">
        <f t="shared" ref="F858:F921" si="186">IF(L858,$C$20*(1-G858/$C$21),I858*$C$16)</f>
        <v>81.44267907803588</v>
      </c>
      <c r="G858" s="24">
        <f t="shared" ref="G858:G921" si="187">IF(L858,(J858/($C$16*$C$15)+$C$19),$C$21*(1-F858/$C$20))</f>
        <v>0.14262500027086153</v>
      </c>
      <c r="H858" s="2">
        <f t="shared" ref="H858:H921" si="188">($I$21-$I$20)*G858/$C$21+$I$20</f>
        <v>11.98630170890714</v>
      </c>
      <c r="I858" s="24">
        <f t="shared" ref="I858:I921" si="189">IF(L858,F858/$C$16,D858/(2*PI()*$C$13))*COS($C$14*PI()/180)</f>
        <v>6.3851060397180124</v>
      </c>
      <c r="J858" s="5">
        <f t="shared" ref="J858:J921" si="190">IF(L858,$I$18*$C$13,$C$16*$C$15*(G858-$C$19))</f>
        <v>1.3819460032098532E-8</v>
      </c>
      <c r="K858" s="16">
        <f t="shared" ref="K858:K921" si="191">$C$16*$C$15*($C$21*(1-D858*$C$16/(2*PI()*$C$13*$C$20))-$C$19)/$C$13</f>
        <v>-51.96412125468413</v>
      </c>
      <c r="L858" s="58" t="b">
        <f t="shared" ref="L858:L921" si="192">IF(L857,K858&gt;$I$18,K858&gt;$I$17)</f>
        <v>0</v>
      </c>
      <c r="M858" s="66">
        <f t="shared" ref="M858:M921" si="193">2*PI()*$C$13*I858-D858</f>
        <v>-1.5516001620236306</v>
      </c>
      <c r="N858" s="65">
        <f t="shared" ref="N858:N921" si="194">B858</f>
        <v>4.1049999999999347</v>
      </c>
    </row>
    <row r="859" spans="2:14">
      <c r="B859" s="25">
        <f t="shared" si="182"/>
        <v>4.1099999999999346</v>
      </c>
      <c r="C859" s="17">
        <f t="shared" si="183"/>
        <v>44.395731449668567</v>
      </c>
      <c r="D859" s="17">
        <f t="shared" si="184"/>
        <v>11.581301275461852</v>
      </c>
      <c r="E859" s="25">
        <f t="shared" si="185"/>
        <v>1.0354051152669092E-8</v>
      </c>
      <c r="F859" s="2">
        <f t="shared" si="186"/>
        <v>81.442679078410407</v>
      </c>
      <c r="G859" s="24">
        <f t="shared" si="187"/>
        <v>0.1426250002632925</v>
      </c>
      <c r="H859" s="2">
        <f t="shared" si="188"/>
        <v>11.986301708350638</v>
      </c>
      <c r="I859" s="24">
        <f t="shared" si="189"/>
        <v>6.3851060397473756</v>
      </c>
      <c r="J859" s="5">
        <f t="shared" si="190"/>
        <v>1.3433285096531754E-8</v>
      </c>
      <c r="K859" s="16">
        <f t="shared" si="191"/>
        <v>-51.964121256467763</v>
      </c>
      <c r="L859" s="58" t="b">
        <f t="shared" si="192"/>
        <v>0</v>
      </c>
      <c r="M859" s="66">
        <f t="shared" si="193"/>
        <v>-1.5516001620307662</v>
      </c>
      <c r="N859" s="65">
        <f t="shared" si="194"/>
        <v>4.1099999999999346</v>
      </c>
    </row>
    <row r="860" spans="2:14">
      <c r="B860" s="25">
        <f t="shared" si="182"/>
        <v>4.1149999999999345</v>
      </c>
      <c r="C860" s="17">
        <f t="shared" si="183"/>
        <v>44.453637956046009</v>
      </c>
      <c r="D860" s="17">
        <f t="shared" si="184"/>
        <v>11.581301275513622</v>
      </c>
      <c r="E860" s="25">
        <f t="shared" si="185"/>
        <v>1.0064705782161858E-8</v>
      </c>
      <c r="F860" s="2">
        <f t="shared" si="186"/>
        <v>81.442679078774461</v>
      </c>
      <c r="G860" s="24">
        <f t="shared" si="187"/>
        <v>0.14262500025593516</v>
      </c>
      <c r="H860" s="2">
        <f t="shared" si="188"/>
        <v>11.9863017078097</v>
      </c>
      <c r="I860" s="24">
        <f t="shared" si="189"/>
        <v>6.3851060397759172</v>
      </c>
      <c r="J860" s="5">
        <f t="shared" si="190"/>
        <v>1.3057910761741527E-8</v>
      </c>
      <c r="K860" s="16">
        <f t="shared" si="191"/>
        <v>-51.964121258201622</v>
      </c>
      <c r="L860" s="58" t="b">
        <f t="shared" si="192"/>
        <v>0</v>
      </c>
      <c r="M860" s="66">
        <f t="shared" si="193"/>
        <v>-1.5516001620377029</v>
      </c>
      <c r="N860" s="65">
        <f t="shared" si="194"/>
        <v>4.1149999999999345</v>
      </c>
    </row>
    <row r="861" spans="2:14">
      <c r="B861" s="25">
        <f t="shared" si="182"/>
        <v>4.1199999999999344</v>
      </c>
      <c r="C861" s="17">
        <f t="shared" si="183"/>
        <v>44.5115444624237</v>
      </c>
      <c r="D861" s="17">
        <f t="shared" si="184"/>
        <v>11.581301275563947</v>
      </c>
      <c r="E861" s="25">
        <f t="shared" si="185"/>
        <v>9.783459300900821E-9</v>
      </c>
      <c r="F861" s="2">
        <f t="shared" si="186"/>
        <v>81.442679079128354</v>
      </c>
      <c r="G861" s="24">
        <f t="shared" si="187"/>
        <v>0.14262500024878316</v>
      </c>
      <c r="H861" s="2">
        <f t="shared" si="188"/>
        <v>11.986301707283859</v>
      </c>
      <c r="I861" s="24">
        <f t="shared" si="189"/>
        <v>6.385106039803663</v>
      </c>
      <c r="J861" s="5">
        <f t="shared" si="190"/>
        <v>1.2693012740645403E-8</v>
      </c>
      <c r="K861" s="16">
        <f t="shared" si="191"/>
        <v>-51.964121259886944</v>
      </c>
      <c r="L861" s="58" t="b">
        <f t="shared" si="192"/>
        <v>0</v>
      </c>
      <c r="M861" s="66">
        <f t="shared" si="193"/>
        <v>-1.5516001620444442</v>
      </c>
      <c r="N861" s="65">
        <f t="shared" si="194"/>
        <v>4.1199999999999344</v>
      </c>
    </row>
    <row r="862" spans="2:14">
      <c r="B862" s="25">
        <f t="shared" si="182"/>
        <v>4.1249999999999343</v>
      </c>
      <c r="C862" s="17">
        <f t="shared" si="183"/>
        <v>44.56945096880164</v>
      </c>
      <c r="D862" s="17">
        <f t="shared" si="184"/>
        <v>11.581301275612864</v>
      </c>
      <c r="E862" s="25">
        <f t="shared" si="185"/>
        <v>9.5100672141162825E-9</v>
      </c>
      <c r="F862" s="2">
        <f t="shared" si="186"/>
        <v>81.442679079472356</v>
      </c>
      <c r="G862" s="24">
        <f t="shared" si="187"/>
        <v>0.14262500024183108</v>
      </c>
      <c r="H862" s="2">
        <f t="shared" si="188"/>
        <v>11.986301706772718</v>
      </c>
      <c r="I862" s="24">
        <f t="shared" si="189"/>
        <v>6.3851060398306325</v>
      </c>
      <c r="J862" s="5">
        <f t="shared" si="190"/>
        <v>1.2338314893588022E-8</v>
      </c>
      <c r="K862" s="16">
        <f t="shared" si="191"/>
        <v>-51.96412126152525</v>
      </c>
      <c r="L862" s="58" t="b">
        <f t="shared" si="192"/>
        <v>0</v>
      </c>
      <c r="M862" s="66">
        <f t="shared" si="193"/>
        <v>-1.5516001620509972</v>
      </c>
      <c r="N862" s="65">
        <f t="shared" si="194"/>
        <v>4.1249999999999343</v>
      </c>
    </row>
    <row r="863" spans="2:14">
      <c r="B863" s="25">
        <f t="shared" si="182"/>
        <v>4.1299999999999342</v>
      </c>
      <c r="C863" s="17">
        <f t="shared" si="183"/>
        <v>44.627357475179821</v>
      </c>
      <c r="D863" s="17">
        <f t="shared" si="184"/>
        <v>11.581301275660413</v>
      </c>
      <c r="E863" s="25">
        <f t="shared" si="185"/>
        <v>9.2443123144012395E-9</v>
      </c>
      <c r="F863" s="2">
        <f t="shared" si="186"/>
        <v>81.442679079806737</v>
      </c>
      <c r="G863" s="24">
        <f t="shared" si="187"/>
        <v>0.14262500023507341</v>
      </c>
      <c r="H863" s="2">
        <f t="shared" si="188"/>
        <v>11.986301706275869</v>
      </c>
      <c r="I863" s="24">
        <f t="shared" si="189"/>
        <v>6.385106039856848</v>
      </c>
      <c r="J863" s="5">
        <f t="shared" si="190"/>
        <v>1.199353541651084E-8</v>
      </c>
      <c r="K863" s="16">
        <f t="shared" si="191"/>
        <v>-51.964121263117768</v>
      </c>
      <c r="L863" s="58" t="b">
        <f t="shared" si="192"/>
        <v>0</v>
      </c>
      <c r="M863" s="66">
        <f t="shared" si="193"/>
        <v>-1.5516001620573689</v>
      </c>
      <c r="N863" s="65">
        <f t="shared" si="194"/>
        <v>4.1299999999999342</v>
      </c>
    </row>
    <row r="864" spans="2:14">
      <c r="B864" s="25">
        <f t="shared" si="182"/>
        <v>4.1349999999999341</v>
      </c>
      <c r="C864" s="17">
        <f t="shared" si="183"/>
        <v>44.685263981558236</v>
      </c>
      <c r="D864" s="17">
        <f t="shared" si="184"/>
        <v>11.581301275706634</v>
      </c>
      <c r="E864" s="25">
        <f t="shared" si="185"/>
        <v>8.9859915837772817E-9</v>
      </c>
      <c r="F864" s="2">
        <f t="shared" si="186"/>
        <v>81.442679080131768</v>
      </c>
      <c r="G864" s="24">
        <f t="shared" si="187"/>
        <v>0.14262500022850458</v>
      </c>
      <c r="H864" s="2">
        <f t="shared" si="188"/>
        <v>11.986301705792906</v>
      </c>
      <c r="I864" s="24">
        <f t="shared" si="189"/>
        <v>6.3851060398823307</v>
      </c>
      <c r="J864" s="5">
        <f t="shared" si="190"/>
        <v>1.165839108925451E-8</v>
      </c>
      <c r="K864" s="16">
        <f t="shared" si="191"/>
        <v>-51.964121264665707</v>
      </c>
      <c r="L864" s="58" t="b">
        <f t="shared" si="192"/>
        <v>0</v>
      </c>
      <c r="M864" s="66">
        <f t="shared" si="193"/>
        <v>-1.5516001620635613</v>
      </c>
      <c r="N864" s="65">
        <f t="shared" si="194"/>
        <v>4.1349999999999341</v>
      </c>
    </row>
    <row r="865" spans="2:14">
      <c r="B865" s="25">
        <f t="shared" si="182"/>
        <v>4.139999999999934</v>
      </c>
      <c r="C865" s="17">
        <f t="shared" si="183"/>
        <v>44.743170487936879</v>
      </c>
      <c r="D865" s="17">
        <f t="shared" si="184"/>
        <v>11.581301275751564</v>
      </c>
      <c r="E865" s="25">
        <f t="shared" si="185"/>
        <v>8.734894363804447E-9</v>
      </c>
      <c r="F865" s="2">
        <f t="shared" si="186"/>
        <v>81.442679080447718</v>
      </c>
      <c r="G865" s="24">
        <f t="shared" si="187"/>
        <v>0.14262500022211944</v>
      </c>
      <c r="H865" s="2">
        <f t="shared" si="188"/>
        <v>11.986301705323447</v>
      </c>
      <c r="I865" s="24">
        <f t="shared" si="189"/>
        <v>6.3851060399071011</v>
      </c>
      <c r="J865" s="5">
        <f t="shared" si="190"/>
        <v>1.1332618517070846E-8</v>
      </c>
      <c r="K865" s="16">
        <f t="shared" si="191"/>
        <v>-51.964121266170366</v>
      </c>
      <c r="L865" s="58" t="b">
        <f t="shared" si="192"/>
        <v>0</v>
      </c>
      <c r="M865" s="66">
        <f t="shared" si="193"/>
        <v>-1.5516001620695814</v>
      </c>
      <c r="N865" s="65">
        <f t="shared" si="194"/>
        <v>4.139999999999934</v>
      </c>
    </row>
    <row r="866" spans="2:14">
      <c r="B866" s="25">
        <f t="shared" si="182"/>
        <v>4.1449999999999338</v>
      </c>
      <c r="C866" s="17">
        <f t="shared" si="183"/>
        <v>44.80107699431575</v>
      </c>
      <c r="D866" s="17">
        <f t="shared" si="184"/>
        <v>11.581301275795239</v>
      </c>
      <c r="E866" s="25">
        <f t="shared" si="185"/>
        <v>8.4907936236251585E-9</v>
      </c>
      <c r="F866" s="2">
        <f t="shared" si="186"/>
        <v>81.442679080754857</v>
      </c>
      <c r="G866" s="24">
        <f t="shared" si="187"/>
        <v>0.1426250002159124</v>
      </c>
      <c r="H866" s="2">
        <f t="shared" si="188"/>
        <v>11.986301704867083</v>
      </c>
      <c r="I866" s="24">
        <f t="shared" si="189"/>
        <v>6.3851060399311805</v>
      </c>
      <c r="J866" s="5">
        <f t="shared" si="190"/>
        <v>1.1015933063699708E-8</v>
      </c>
      <c r="K866" s="16">
        <f t="shared" si="191"/>
        <v>-51.964121267633118</v>
      </c>
      <c r="L866" s="58" t="b">
        <f t="shared" si="192"/>
        <v>0</v>
      </c>
      <c r="M866" s="66">
        <f t="shared" si="193"/>
        <v>-1.5516001620754327</v>
      </c>
      <c r="N866" s="65">
        <f t="shared" si="194"/>
        <v>4.1449999999999338</v>
      </c>
    </row>
    <row r="867" spans="2:14">
      <c r="B867" s="25">
        <f t="shared" si="182"/>
        <v>4.1499999999999337</v>
      </c>
      <c r="C867" s="17">
        <f t="shared" si="183"/>
        <v>44.858983500694833</v>
      </c>
      <c r="D867" s="17">
        <f t="shared" si="184"/>
        <v>11.581301275837692</v>
      </c>
      <c r="E867" s="25">
        <f t="shared" si="185"/>
        <v>8.2535332795248355E-9</v>
      </c>
      <c r="F867" s="2">
        <f t="shared" si="186"/>
        <v>81.442679081053399</v>
      </c>
      <c r="G867" s="24">
        <f t="shared" si="187"/>
        <v>0.14262500020987892</v>
      </c>
      <c r="H867" s="2">
        <f t="shared" si="188"/>
        <v>11.986301704423481</v>
      </c>
      <c r="I867" s="24">
        <f t="shared" si="189"/>
        <v>6.3851060399545867</v>
      </c>
      <c r="J867" s="5">
        <f t="shared" si="190"/>
        <v>1.0708102488610431E-8</v>
      </c>
      <c r="K867" s="16">
        <f t="shared" si="191"/>
        <v>-51.964121269054949</v>
      </c>
      <c r="L867" s="58" t="b">
        <f t="shared" si="192"/>
        <v>0</v>
      </c>
      <c r="M867" s="66">
        <f t="shared" si="193"/>
        <v>-1.5516001620811188</v>
      </c>
      <c r="N867" s="65">
        <f t="shared" si="194"/>
        <v>4.1499999999999337</v>
      </c>
    </row>
    <row r="868" spans="2:14">
      <c r="B868" s="25">
        <f t="shared" si="182"/>
        <v>4.1549999999999336</v>
      </c>
      <c r="C868" s="17">
        <f t="shared" si="183"/>
        <v>44.916890007074123</v>
      </c>
      <c r="D868" s="17">
        <f t="shared" si="184"/>
        <v>11.58130127587896</v>
      </c>
      <c r="E868" s="25">
        <f t="shared" si="185"/>
        <v>8.0228939411074563E-9</v>
      </c>
      <c r="F868" s="2">
        <f t="shared" si="186"/>
        <v>81.442679081343613</v>
      </c>
      <c r="G868" s="24">
        <f t="shared" si="187"/>
        <v>0.14262500020401381</v>
      </c>
      <c r="H868" s="2">
        <f t="shared" si="188"/>
        <v>11.986301703992256</v>
      </c>
      <c r="I868" s="24">
        <f t="shared" si="189"/>
        <v>6.3851060399773392</v>
      </c>
      <c r="J868" s="5">
        <f t="shared" si="190"/>
        <v>1.0408861980954034E-8</v>
      </c>
      <c r="K868" s="16">
        <f t="shared" si="191"/>
        <v>-51.964121270436983</v>
      </c>
      <c r="L868" s="58" t="b">
        <f t="shared" si="192"/>
        <v>0</v>
      </c>
      <c r="M868" s="66">
        <f t="shared" si="193"/>
        <v>-1.5516001620866486</v>
      </c>
      <c r="N868" s="65">
        <f t="shared" si="194"/>
        <v>4.1549999999999336</v>
      </c>
    </row>
    <row r="869" spans="2:14">
      <c r="B869" s="25">
        <f t="shared" si="182"/>
        <v>4.1599999999999335</v>
      </c>
      <c r="C869" s="17">
        <f t="shared" si="183"/>
        <v>44.974796513453619</v>
      </c>
      <c r="D869" s="17">
        <f t="shared" si="184"/>
        <v>11.581301275919074</v>
      </c>
      <c r="E869" s="25">
        <f t="shared" si="185"/>
        <v>7.7986976947682833E-9</v>
      </c>
      <c r="F869" s="2">
        <f t="shared" si="186"/>
        <v>81.442679081625698</v>
      </c>
      <c r="G869" s="24">
        <f t="shared" si="187"/>
        <v>0.14262500019831312</v>
      </c>
      <c r="H869" s="2">
        <f t="shared" si="188"/>
        <v>11.986301703573121</v>
      </c>
      <c r="I869" s="24">
        <f t="shared" si="189"/>
        <v>6.3851060399994548</v>
      </c>
      <c r="J869" s="5">
        <f t="shared" si="190"/>
        <v>1.011801045441738E-8</v>
      </c>
      <c r="K869" s="16">
        <f t="shared" si="191"/>
        <v>-51.964121271780435</v>
      </c>
      <c r="L869" s="58" t="b">
        <f t="shared" si="192"/>
        <v>0</v>
      </c>
      <c r="M869" s="66">
        <f t="shared" si="193"/>
        <v>-1.5516001620920221</v>
      </c>
      <c r="N869" s="65">
        <f t="shared" si="194"/>
        <v>4.1599999999999335</v>
      </c>
    </row>
    <row r="870" spans="2:14">
      <c r="B870" s="25">
        <f t="shared" si="182"/>
        <v>4.1649999999999334</v>
      </c>
      <c r="C870" s="17">
        <f t="shared" si="183"/>
        <v>45.032703019833313</v>
      </c>
      <c r="D870" s="17">
        <f t="shared" si="184"/>
        <v>11.581301275958067</v>
      </c>
      <c r="E870" s="25">
        <f t="shared" si="185"/>
        <v>7.5807709928806153E-9</v>
      </c>
      <c r="F870" s="2">
        <f t="shared" si="186"/>
        <v>81.442679081899911</v>
      </c>
      <c r="G870" s="24">
        <f t="shared" si="187"/>
        <v>0.14262500019277127</v>
      </c>
      <c r="H870" s="2">
        <f t="shared" si="188"/>
        <v>11.986301703165665</v>
      </c>
      <c r="I870" s="24">
        <f t="shared" si="189"/>
        <v>6.3851060400209532</v>
      </c>
      <c r="J870" s="5">
        <f t="shared" si="190"/>
        <v>9.835263272740332E-9</v>
      </c>
      <c r="K870" s="16">
        <f t="shared" si="191"/>
        <v>-51.964121273086363</v>
      </c>
      <c r="L870" s="58" t="b">
        <f t="shared" si="192"/>
        <v>0</v>
      </c>
      <c r="M870" s="66">
        <f t="shared" si="193"/>
        <v>-1.5516001620972464</v>
      </c>
      <c r="N870" s="65">
        <f t="shared" si="194"/>
        <v>4.1649999999999334</v>
      </c>
    </row>
    <row r="871" spans="2:14">
      <c r="B871" s="25">
        <f t="shared" ref="B871:B934" si="195">B870+$C$23</f>
        <v>4.1699999999999333</v>
      </c>
      <c r="C871" s="17">
        <f t="shared" si="183"/>
        <v>45.0906095262132</v>
      </c>
      <c r="D871" s="17">
        <f t="shared" si="184"/>
        <v>11.581301275995971</v>
      </c>
      <c r="E871" s="25">
        <f t="shared" si="185"/>
        <v>7.3689435623012683E-9</v>
      </c>
      <c r="F871" s="2">
        <f t="shared" si="186"/>
        <v>81.442679082166464</v>
      </c>
      <c r="G871" s="24">
        <f t="shared" si="187"/>
        <v>0.14262500018738433</v>
      </c>
      <c r="H871" s="2">
        <f t="shared" si="188"/>
        <v>11.986301702769598</v>
      </c>
      <c r="I871" s="24">
        <f t="shared" si="189"/>
        <v>6.3851060400418502</v>
      </c>
      <c r="J871" s="5">
        <f t="shared" si="190"/>
        <v>9.5604193496097541E-9</v>
      </c>
      <c r="K871" s="16">
        <f t="shared" si="191"/>
        <v>-51.96412127435574</v>
      </c>
      <c r="L871" s="58" t="b">
        <f t="shared" si="192"/>
        <v>0</v>
      </c>
      <c r="M871" s="66">
        <f t="shared" si="193"/>
        <v>-1.551600162102325</v>
      </c>
      <c r="N871" s="65">
        <f t="shared" si="194"/>
        <v>4.1699999999999333</v>
      </c>
    </row>
    <row r="872" spans="2:14">
      <c r="B872" s="25">
        <f t="shared" si="195"/>
        <v>4.1749999999999332</v>
      </c>
      <c r="C872" s="17">
        <f t="shared" si="183"/>
        <v>45.148516032593271</v>
      </c>
      <c r="D872" s="17">
        <f t="shared" si="184"/>
        <v>11.581301276032816</v>
      </c>
      <c r="E872" s="25">
        <f t="shared" si="185"/>
        <v>7.1630123850518347E-9</v>
      </c>
      <c r="F872" s="2">
        <f t="shared" si="186"/>
        <v>81.44267908242557</v>
      </c>
      <c r="G872" s="24">
        <f t="shared" si="187"/>
        <v>0.1426250001821481</v>
      </c>
      <c r="H872" s="2">
        <f t="shared" si="188"/>
        <v>11.986301702384612</v>
      </c>
      <c r="I872" s="24">
        <f t="shared" si="189"/>
        <v>6.3851060400621646</v>
      </c>
      <c r="J872" s="5">
        <f t="shared" si="190"/>
        <v>9.293264853805342E-9</v>
      </c>
      <c r="K872" s="16">
        <f t="shared" si="191"/>
        <v>-51.964121275589775</v>
      </c>
      <c r="L872" s="58" t="b">
        <f t="shared" si="192"/>
        <v>0</v>
      </c>
      <c r="M872" s="66">
        <f t="shared" si="193"/>
        <v>-1.5516001621072597</v>
      </c>
      <c r="N872" s="65">
        <f t="shared" si="194"/>
        <v>4.1749999999999332</v>
      </c>
    </row>
    <row r="873" spans="2:14">
      <c r="B873" s="25">
        <f t="shared" si="195"/>
        <v>4.1799999999999331</v>
      </c>
      <c r="C873" s="17">
        <f t="shared" si="183"/>
        <v>45.206422538973527</v>
      </c>
      <c r="D873" s="17">
        <f t="shared" si="184"/>
        <v>11.581301276068631</v>
      </c>
      <c r="E873" s="25">
        <f t="shared" si="185"/>
        <v>6.9628508477694368E-9</v>
      </c>
      <c r="F873" s="2">
        <f t="shared" si="186"/>
        <v>81.442679082677429</v>
      </c>
      <c r="G873" s="24">
        <f t="shared" si="187"/>
        <v>0.14262500017705801</v>
      </c>
      <c r="H873" s="2">
        <f t="shared" si="188"/>
        <v>11.986301702010369</v>
      </c>
      <c r="I873" s="24">
        <f t="shared" si="189"/>
        <v>6.3851060400819097</v>
      </c>
      <c r="J873" s="5">
        <f t="shared" si="190"/>
        <v>9.0335661286956389E-9</v>
      </c>
      <c r="K873" s="16">
        <f t="shared" si="191"/>
        <v>-51.964121276789214</v>
      </c>
      <c r="L873" s="58" t="b">
        <f t="shared" si="192"/>
        <v>0</v>
      </c>
      <c r="M873" s="66">
        <f t="shared" si="193"/>
        <v>-1.5516001621120594</v>
      </c>
      <c r="N873" s="65">
        <f t="shared" si="194"/>
        <v>4.1799999999999331</v>
      </c>
    </row>
    <row r="874" spans="2:14">
      <c r="B874" s="25">
        <f t="shared" si="195"/>
        <v>4.184999999999933</v>
      </c>
      <c r="C874" s="17">
        <f t="shared" si="183"/>
        <v>45.264329045353961</v>
      </c>
      <c r="D874" s="17">
        <f t="shared" si="184"/>
        <v>11.581301276103446</v>
      </c>
      <c r="E874" s="25">
        <f t="shared" si="185"/>
        <v>6.7682799453548313E-9</v>
      </c>
      <c r="F874" s="2">
        <f t="shared" si="186"/>
        <v>81.442679082922254</v>
      </c>
      <c r="G874" s="24">
        <f t="shared" si="187"/>
        <v>0.14262500017211027</v>
      </c>
      <c r="H874" s="2">
        <f t="shared" si="188"/>
        <v>11.986301701646594</v>
      </c>
      <c r="I874" s="24">
        <f t="shared" si="189"/>
        <v>6.3851060401011042</v>
      </c>
      <c r="J874" s="5">
        <f t="shared" si="190"/>
        <v>8.7811305845722904E-9</v>
      </c>
      <c r="K874" s="16">
        <f t="shared" si="191"/>
        <v>-51.964121277955179</v>
      </c>
      <c r="L874" s="58" t="b">
        <f t="shared" si="192"/>
        <v>0</v>
      </c>
      <c r="M874" s="66">
        <f t="shared" si="193"/>
        <v>-1.5516001621167241</v>
      </c>
      <c r="N874" s="65">
        <f t="shared" si="194"/>
        <v>4.184999999999933</v>
      </c>
    </row>
    <row r="875" spans="2:14">
      <c r="B875" s="25">
        <f t="shared" si="195"/>
        <v>4.1899999999999329</v>
      </c>
      <c r="C875" s="17">
        <f t="shared" si="183"/>
        <v>45.322235551734565</v>
      </c>
      <c r="D875" s="17">
        <f t="shared" si="184"/>
        <v>11.581301276137287</v>
      </c>
      <c r="E875" s="25">
        <f t="shared" si="185"/>
        <v>6.5791446855879424E-9</v>
      </c>
      <c r="F875" s="2">
        <f t="shared" si="186"/>
        <v>81.442679083160229</v>
      </c>
      <c r="G875" s="24">
        <f t="shared" si="187"/>
        <v>0.14262500016730095</v>
      </c>
      <c r="H875" s="2">
        <f t="shared" si="188"/>
        <v>11.986301701292996</v>
      </c>
      <c r="I875" s="24">
        <f t="shared" si="189"/>
        <v>6.3851060401197612</v>
      </c>
      <c r="J875" s="5">
        <f t="shared" si="190"/>
        <v>8.5357571351221631E-9</v>
      </c>
      <c r="K875" s="16">
        <f t="shared" si="191"/>
        <v>-51.964121279088559</v>
      </c>
      <c r="L875" s="58" t="b">
        <f t="shared" si="192"/>
        <v>0</v>
      </c>
      <c r="M875" s="66">
        <f t="shared" si="193"/>
        <v>-1.5516001621212592</v>
      </c>
      <c r="N875" s="65">
        <f t="shared" si="194"/>
        <v>4.1899999999999329</v>
      </c>
    </row>
    <row r="876" spans="2:14">
      <c r="B876" s="25">
        <f t="shared" si="195"/>
        <v>4.1949999999999328</v>
      </c>
      <c r="C876" s="17">
        <f t="shared" si="183"/>
        <v>45.380142058115332</v>
      </c>
      <c r="D876" s="17">
        <f t="shared" si="184"/>
        <v>11.581301276170183</v>
      </c>
      <c r="E876" s="25">
        <f t="shared" si="185"/>
        <v>6.3952966252157421E-9</v>
      </c>
      <c r="F876" s="2">
        <f t="shared" si="186"/>
        <v>81.442679083391567</v>
      </c>
      <c r="G876" s="24">
        <f t="shared" si="187"/>
        <v>0.14262500016262569</v>
      </c>
      <c r="H876" s="2">
        <f t="shared" si="188"/>
        <v>11.986301700949253</v>
      </c>
      <c r="I876" s="24">
        <f t="shared" si="189"/>
        <v>6.3851060401378987</v>
      </c>
      <c r="J876" s="5">
        <f t="shared" si="190"/>
        <v>8.2972234525201735E-9</v>
      </c>
      <c r="K876" s="16">
        <f t="shared" si="191"/>
        <v>-51.964121280190234</v>
      </c>
      <c r="L876" s="58" t="b">
        <f t="shared" si="192"/>
        <v>0</v>
      </c>
      <c r="M876" s="66">
        <f t="shared" si="193"/>
        <v>-1.5516001621256645</v>
      </c>
      <c r="N876" s="65">
        <f t="shared" si="194"/>
        <v>4.1949999999999328</v>
      </c>
    </row>
    <row r="877" spans="2:14">
      <c r="B877" s="25">
        <f t="shared" si="195"/>
        <v>4.1999999999999327</v>
      </c>
      <c r="C877" s="17">
        <f t="shared" si="183"/>
        <v>45.438048564496263</v>
      </c>
      <c r="D877" s="17">
        <f t="shared" si="184"/>
        <v>11.58130127620216</v>
      </c>
      <c r="E877" s="25">
        <f t="shared" si="185"/>
        <v>6.21657749753463E-9</v>
      </c>
      <c r="F877" s="2">
        <f t="shared" si="186"/>
        <v>81.44267908361644</v>
      </c>
      <c r="G877" s="24">
        <f t="shared" si="187"/>
        <v>0.14262500015808105</v>
      </c>
      <c r="H877" s="2">
        <f t="shared" si="188"/>
        <v>11.986301700615115</v>
      </c>
      <c r="I877" s="24">
        <f t="shared" si="189"/>
        <v>6.3851060401555282</v>
      </c>
      <c r="J877" s="5">
        <f t="shared" si="190"/>
        <v>8.0653539402675278E-9</v>
      </c>
      <c r="K877" s="16">
        <f t="shared" si="191"/>
        <v>-51.964121281261207</v>
      </c>
      <c r="L877" s="58" t="b">
        <f t="shared" si="192"/>
        <v>0</v>
      </c>
      <c r="M877" s="66">
        <f t="shared" si="193"/>
        <v>-1.5516001621299491</v>
      </c>
      <c r="N877" s="65">
        <f t="shared" si="194"/>
        <v>4.1999999999999327</v>
      </c>
    </row>
    <row r="878" spans="2:14">
      <c r="B878" s="25">
        <f t="shared" si="195"/>
        <v>4.2049999999999326</v>
      </c>
      <c r="C878" s="17">
        <f t="shared" si="183"/>
        <v>45.495955070877351</v>
      </c>
      <c r="D878" s="17">
        <f t="shared" si="184"/>
        <v>11.581301276233242</v>
      </c>
      <c r="E878" s="25">
        <f t="shared" si="185"/>
        <v>6.0428650551597582E-9</v>
      </c>
      <c r="F878" s="2">
        <f t="shared" si="186"/>
        <v>81.442679083835017</v>
      </c>
      <c r="G878" s="24">
        <f t="shared" si="187"/>
        <v>0.14262500015366372</v>
      </c>
      <c r="H878" s="2">
        <f t="shared" si="188"/>
        <v>11.986301700290337</v>
      </c>
      <c r="I878" s="24">
        <f t="shared" si="189"/>
        <v>6.3851060401726647</v>
      </c>
      <c r="J878" s="5">
        <f t="shared" si="190"/>
        <v>7.8399800823694175E-9</v>
      </c>
      <c r="K878" s="16">
        <f t="shared" si="191"/>
        <v>-51.964121282302109</v>
      </c>
      <c r="L878" s="58" t="b">
        <f t="shared" si="192"/>
        <v>0</v>
      </c>
      <c r="M878" s="66">
        <f t="shared" si="193"/>
        <v>-1.5516001621341129</v>
      </c>
      <c r="N878" s="65">
        <f t="shared" si="194"/>
        <v>4.2049999999999326</v>
      </c>
    </row>
    <row r="879" spans="2:14">
      <c r="B879" s="25">
        <f t="shared" si="195"/>
        <v>4.2099999999999325</v>
      </c>
      <c r="C879" s="17">
        <f t="shared" si="183"/>
        <v>45.553861577258594</v>
      </c>
      <c r="D879" s="17">
        <f t="shared" si="184"/>
        <v>11.581301276263456</v>
      </c>
      <c r="E879" s="25">
        <f t="shared" si="185"/>
        <v>5.8740010313875302E-9</v>
      </c>
      <c r="F879" s="2">
        <f t="shared" si="186"/>
        <v>81.442679084047484</v>
      </c>
      <c r="G879" s="24">
        <f t="shared" si="187"/>
        <v>0.14262500014936988</v>
      </c>
      <c r="H879" s="2">
        <f t="shared" si="188"/>
        <v>11.986301699974639</v>
      </c>
      <c r="I879" s="24">
        <f t="shared" si="189"/>
        <v>6.3851060401893225</v>
      </c>
      <c r="J879" s="5">
        <f t="shared" si="190"/>
        <v>7.6209064569158966E-9</v>
      </c>
      <c r="K879" s="16">
        <f t="shared" si="191"/>
        <v>-51.964121283314078</v>
      </c>
      <c r="L879" s="58" t="b">
        <f t="shared" si="192"/>
        <v>0</v>
      </c>
      <c r="M879" s="66">
        <f t="shared" si="193"/>
        <v>-1.5516001621381612</v>
      </c>
      <c r="N879" s="65">
        <f t="shared" si="194"/>
        <v>4.2099999999999325</v>
      </c>
    </row>
    <row r="880" spans="2:14">
      <c r="B880" s="25">
        <f t="shared" si="195"/>
        <v>4.2149999999999324</v>
      </c>
      <c r="C880" s="17">
        <f t="shared" si="183"/>
        <v>45.611768083639987</v>
      </c>
      <c r="D880" s="17">
        <f t="shared" si="184"/>
        <v>11.581301276292827</v>
      </c>
      <c r="E880" s="25">
        <f t="shared" si="185"/>
        <v>5.7098609958440815E-9</v>
      </c>
      <c r="F880" s="2">
        <f t="shared" si="186"/>
        <v>81.442679084254038</v>
      </c>
      <c r="G880" s="24">
        <f t="shared" si="187"/>
        <v>0.14262500014519558</v>
      </c>
      <c r="H880" s="2">
        <f t="shared" si="188"/>
        <v>11.986301699667729</v>
      </c>
      <c r="I880" s="24">
        <f t="shared" si="189"/>
        <v>6.3851060402055158</v>
      </c>
      <c r="J880" s="5">
        <f t="shared" si="190"/>
        <v>7.4079319775938294E-9</v>
      </c>
      <c r="K880" s="16">
        <f t="shared" si="191"/>
        <v>-51.964121284297676</v>
      </c>
      <c r="L880" s="58" t="b">
        <f t="shared" si="192"/>
        <v>0</v>
      </c>
      <c r="M880" s="66">
        <f t="shared" si="193"/>
        <v>-1.5516001621420958</v>
      </c>
      <c r="N880" s="65">
        <f t="shared" si="194"/>
        <v>4.2149999999999324</v>
      </c>
    </row>
    <row r="881" spans="2:14">
      <c r="B881" s="25">
        <f t="shared" si="195"/>
        <v>4.2199999999999322</v>
      </c>
      <c r="C881" s="17">
        <f t="shared" si="183"/>
        <v>45.669674590021522</v>
      </c>
      <c r="D881" s="17">
        <f t="shared" si="184"/>
        <v>11.581301276321376</v>
      </c>
      <c r="E881" s="25">
        <f t="shared" si="185"/>
        <v>5.5502975967708894E-9</v>
      </c>
      <c r="F881" s="2">
        <f t="shared" si="186"/>
        <v>81.442679084454795</v>
      </c>
      <c r="G881" s="24">
        <f t="shared" si="187"/>
        <v>0.14262500014113844</v>
      </c>
      <c r="H881" s="2">
        <f t="shared" si="188"/>
        <v>11.986301699369434</v>
      </c>
      <c r="I881" s="24">
        <f t="shared" si="189"/>
        <v>6.3851060402212552</v>
      </c>
      <c r="J881" s="5">
        <f t="shared" si="190"/>
        <v>7.2009348597347E-9</v>
      </c>
      <c r="K881" s="16">
        <f t="shared" si="191"/>
        <v>-51.964121285253803</v>
      </c>
      <c r="L881" s="58" t="b">
        <f t="shared" si="192"/>
        <v>0</v>
      </c>
      <c r="M881" s="66">
        <f t="shared" si="193"/>
        <v>-1.5516001621459221</v>
      </c>
      <c r="N881" s="65">
        <f t="shared" si="194"/>
        <v>4.2199999999999322</v>
      </c>
    </row>
    <row r="882" spans="2:14">
      <c r="B882" s="25">
        <f t="shared" si="195"/>
        <v>4.2249999999999321</v>
      </c>
      <c r="C882" s="17">
        <f t="shared" si="183"/>
        <v>45.727581096403199</v>
      </c>
      <c r="D882" s="17">
        <f t="shared" si="184"/>
        <v>11.581301276349128</v>
      </c>
      <c r="E882" s="25">
        <f t="shared" si="185"/>
        <v>5.3952005932226883E-9</v>
      </c>
      <c r="F882" s="2">
        <f t="shared" si="186"/>
        <v>81.442679084649953</v>
      </c>
      <c r="G882" s="24">
        <f t="shared" si="187"/>
        <v>0.14262500013719429</v>
      </c>
      <c r="H882" s="2">
        <f t="shared" si="188"/>
        <v>11.986301699079446</v>
      </c>
      <c r="I882" s="24">
        <f t="shared" si="189"/>
        <v>6.3851060402365558</v>
      </c>
      <c r="J882" s="5">
        <f t="shared" si="190"/>
        <v>6.9997026882190002E-9</v>
      </c>
      <c r="K882" s="16">
        <f t="shared" si="191"/>
        <v>-51.964121286183172</v>
      </c>
      <c r="L882" s="58" t="b">
        <f t="shared" si="192"/>
        <v>0</v>
      </c>
      <c r="M882" s="66">
        <f t="shared" si="193"/>
        <v>-1.55160016214964</v>
      </c>
      <c r="N882" s="65">
        <f t="shared" si="194"/>
        <v>4.2249999999999321</v>
      </c>
    </row>
    <row r="883" spans="2:14">
      <c r="B883" s="25">
        <f t="shared" si="195"/>
        <v>4.229999999999932</v>
      </c>
      <c r="C883" s="17">
        <f t="shared" si="183"/>
        <v>45.785487602785011</v>
      </c>
      <c r="D883" s="17">
        <f t="shared" si="184"/>
        <v>11.581301276376104</v>
      </c>
      <c r="E883" s="25">
        <f t="shared" si="185"/>
        <v>5.2444291824080025E-9</v>
      </c>
      <c r="F883" s="2">
        <f t="shared" si="186"/>
        <v>81.442679084839654</v>
      </c>
      <c r="G883" s="24">
        <f t="shared" si="187"/>
        <v>0.14262500013336052</v>
      </c>
      <c r="H883" s="2">
        <f t="shared" si="188"/>
        <v>11.986301698797574</v>
      </c>
      <c r="I883" s="24">
        <f t="shared" si="189"/>
        <v>6.3851060402514284</v>
      </c>
      <c r="J883" s="5">
        <f t="shared" si="190"/>
        <v>6.8041023495718394E-9</v>
      </c>
      <c r="K883" s="16">
        <f t="shared" si="191"/>
        <v>-51.964121287086705</v>
      </c>
      <c r="L883" s="58" t="b">
        <f t="shared" si="192"/>
        <v>0</v>
      </c>
      <c r="M883" s="66">
        <f t="shared" si="193"/>
        <v>-1.5516001621532531</v>
      </c>
      <c r="N883" s="65">
        <f t="shared" si="194"/>
        <v>4.229999999999932</v>
      </c>
    </row>
    <row r="884" spans="2:14">
      <c r="B884" s="25">
        <f t="shared" si="195"/>
        <v>4.2349999999999319</v>
      </c>
      <c r="C884" s="17">
        <f t="shared" si="183"/>
        <v>45.843394109166958</v>
      </c>
      <c r="D884" s="17">
        <f t="shared" si="184"/>
        <v>11.581301276402327</v>
      </c>
      <c r="E884" s="25">
        <f t="shared" si="185"/>
        <v>5.0978753063705815E-9</v>
      </c>
      <c r="F884" s="2">
        <f t="shared" si="186"/>
        <v>81.442679085024068</v>
      </c>
      <c r="G884" s="24">
        <f t="shared" si="187"/>
        <v>0.14262500012963361</v>
      </c>
      <c r="H884" s="2">
        <f t="shared" si="188"/>
        <v>11.986301698523558</v>
      </c>
      <c r="I884" s="24">
        <f t="shared" si="189"/>
        <v>6.3851060402658861</v>
      </c>
      <c r="J884" s="5">
        <f t="shared" si="190"/>
        <v>6.6139539989920332E-9</v>
      </c>
      <c r="K884" s="16">
        <f t="shared" si="191"/>
        <v>-51.96412128796495</v>
      </c>
      <c r="L884" s="58" t="b">
        <f t="shared" si="192"/>
        <v>0</v>
      </c>
      <c r="M884" s="66">
        <f t="shared" si="193"/>
        <v>-1.551600162156765</v>
      </c>
      <c r="N884" s="65">
        <f t="shared" si="194"/>
        <v>4.2349999999999319</v>
      </c>
    </row>
    <row r="885" spans="2:14">
      <c r="B885" s="25">
        <f t="shared" si="195"/>
        <v>4.2399999999999318</v>
      </c>
      <c r="C885" s="17">
        <f t="shared" si="183"/>
        <v>45.901300615549033</v>
      </c>
      <c r="D885" s="17">
        <f t="shared" si="184"/>
        <v>11.581301276427816</v>
      </c>
      <c r="E885" s="25">
        <f t="shared" si="185"/>
        <v>4.9554199922091004E-9</v>
      </c>
      <c r="F885" s="2">
        <f t="shared" si="186"/>
        <v>81.442679085203309</v>
      </c>
      <c r="G885" s="24">
        <f t="shared" si="187"/>
        <v>0.14262500012601131</v>
      </c>
      <c r="H885" s="2">
        <f t="shared" si="188"/>
        <v>11.986301698257233</v>
      </c>
      <c r="I885" s="24">
        <f t="shared" si="189"/>
        <v>6.3851060402799389</v>
      </c>
      <c r="J885" s="5">
        <f t="shared" si="190"/>
        <v>6.4291429323150498E-9</v>
      </c>
      <c r="K885" s="16">
        <f t="shared" si="191"/>
        <v>-51.964121288818554</v>
      </c>
      <c r="L885" s="58" t="b">
        <f t="shared" si="192"/>
        <v>0</v>
      </c>
      <c r="M885" s="66">
        <f t="shared" si="193"/>
        <v>-1.5516001621601809</v>
      </c>
      <c r="N885" s="65">
        <f t="shared" si="194"/>
        <v>4.2399999999999318</v>
      </c>
    </row>
    <row r="886" spans="2:14">
      <c r="B886" s="25">
        <f t="shared" si="195"/>
        <v>4.2449999999999317</v>
      </c>
      <c r="C886" s="17">
        <f t="shared" si="183"/>
        <v>45.959207121931236</v>
      </c>
      <c r="D886" s="17">
        <f t="shared" si="184"/>
        <v>11.581301276452592</v>
      </c>
      <c r="E886" s="25">
        <f t="shared" si="185"/>
        <v>4.8169562734618162E-9</v>
      </c>
      <c r="F886" s="2">
        <f t="shared" si="186"/>
        <v>81.442679085377549</v>
      </c>
      <c r="G886" s="24">
        <f t="shared" si="187"/>
        <v>0.14262500012248991</v>
      </c>
      <c r="H886" s="2">
        <f t="shared" si="188"/>
        <v>11.986301697998327</v>
      </c>
      <c r="I886" s="24">
        <f t="shared" si="189"/>
        <v>6.3851060402935991</v>
      </c>
      <c r="J886" s="5">
        <f t="shared" si="190"/>
        <v>6.2494793920341275E-9</v>
      </c>
      <c r="K886" s="16">
        <f t="shared" si="191"/>
        <v>-51.964121289648318</v>
      </c>
      <c r="L886" s="58" t="b">
        <f t="shared" si="192"/>
        <v>0</v>
      </c>
      <c r="M886" s="66">
        <f t="shared" si="193"/>
        <v>-1.5516001621634992</v>
      </c>
      <c r="N886" s="65">
        <f t="shared" si="194"/>
        <v>4.2449999999999317</v>
      </c>
    </row>
    <row r="887" spans="2:14">
      <c r="B887" s="25">
        <f t="shared" si="195"/>
        <v>4.2499999999999316</v>
      </c>
      <c r="C887" s="17">
        <f t="shared" si="183"/>
        <v>46.01711362831356</v>
      </c>
      <c r="D887" s="17">
        <f t="shared" si="184"/>
        <v>11.581301276476678</v>
      </c>
      <c r="E887" s="25">
        <f t="shared" si="185"/>
        <v>4.6823411643482366E-9</v>
      </c>
      <c r="F887" s="2">
        <f t="shared" si="186"/>
        <v>81.442679085546914</v>
      </c>
      <c r="G887" s="24">
        <f t="shared" si="187"/>
        <v>0.1426250001190672</v>
      </c>
      <c r="H887" s="2">
        <f t="shared" si="188"/>
        <v>11.986301697746677</v>
      </c>
      <c r="I887" s="24">
        <f t="shared" si="189"/>
        <v>6.3851060403068782</v>
      </c>
      <c r="J887" s="5">
        <f t="shared" si="190"/>
        <v>6.0748515061863271E-9</v>
      </c>
      <c r="K887" s="16">
        <f t="shared" si="191"/>
        <v>-51.964121290454983</v>
      </c>
      <c r="L887" s="58" t="b">
        <f t="shared" si="192"/>
        <v>0</v>
      </c>
      <c r="M887" s="66">
        <f t="shared" si="193"/>
        <v>-1.5516001621667268</v>
      </c>
      <c r="N887" s="65">
        <f t="shared" si="194"/>
        <v>4.2499999999999316</v>
      </c>
    </row>
    <row r="888" spans="2:14">
      <c r="B888" s="25">
        <f t="shared" si="195"/>
        <v>4.2549999999999315</v>
      </c>
      <c r="C888" s="17">
        <f t="shared" si="183"/>
        <v>46.075020134696004</v>
      </c>
      <c r="D888" s="17">
        <f t="shared" si="184"/>
        <v>11.58130127650009</v>
      </c>
      <c r="E888" s="25">
        <f t="shared" si="185"/>
        <v>4.5514982602528331E-9</v>
      </c>
      <c r="F888" s="2">
        <f t="shared" si="186"/>
        <v>81.442679085711561</v>
      </c>
      <c r="G888" s="24">
        <f t="shared" si="187"/>
        <v>0.14262500011573981</v>
      </c>
      <c r="H888" s="2">
        <f t="shared" si="188"/>
        <v>11.986301697502036</v>
      </c>
      <c r="I888" s="24">
        <f t="shared" si="189"/>
        <v>6.3851060403197861</v>
      </c>
      <c r="J888" s="5">
        <f t="shared" si="190"/>
        <v>5.9050865104744484E-9</v>
      </c>
      <c r="K888" s="16">
        <f t="shared" si="191"/>
        <v>-51.964121291239053</v>
      </c>
      <c r="L888" s="58" t="b">
        <f t="shared" si="192"/>
        <v>0</v>
      </c>
      <c r="M888" s="66">
        <f t="shared" si="193"/>
        <v>-1.5516001621698639</v>
      </c>
      <c r="N888" s="65">
        <f t="shared" si="194"/>
        <v>4.2549999999999315</v>
      </c>
    </row>
    <row r="889" spans="2:14">
      <c r="B889" s="25">
        <f t="shared" si="195"/>
        <v>4.2599999999999314</v>
      </c>
      <c r="C889" s="17">
        <f t="shared" si="183"/>
        <v>46.132926641078562</v>
      </c>
      <c r="D889" s="17">
        <f t="shared" si="184"/>
        <v>11.581301276522847</v>
      </c>
      <c r="E889" s="25">
        <f t="shared" si="185"/>
        <v>4.4243096797687859E-9</v>
      </c>
      <c r="F889" s="2">
        <f t="shared" si="186"/>
        <v>81.442679085871575</v>
      </c>
      <c r="G889" s="24">
        <f t="shared" si="187"/>
        <v>0.14262500011250592</v>
      </c>
      <c r="H889" s="2">
        <f t="shared" si="188"/>
        <v>11.986301697264269</v>
      </c>
      <c r="I889" s="24">
        <f t="shared" si="189"/>
        <v>6.3851060403323316</v>
      </c>
      <c r="J889" s="5">
        <f t="shared" si="190"/>
        <v>5.740092358346705E-9</v>
      </c>
      <c r="K889" s="16">
        <f t="shared" si="191"/>
        <v>-51.964121292001217</v>
      </c>
      <c r="L889" s="58" t="b">
        <f t="shared" si="192"/>
        <v>0</v>
      </c>
      <c r="M889" s="66">
        <f t="shared" si="193"/>
        <v>-1.5516001621729139</v>
      </c>
      <c r="N889" s="65">
        <f t="shared" si="194"/>
        <v>4.2599999999999314</v>
      </c>
    </row>
    <row r="890" spans="2:14">
      <c r="B890" s="25">
        <f t="shared" si="195"/>
        <v>4.2649999999999313</v>
      </c>
      <c r="C890" s="17">
        <f t="shared" si="183"/>
        <v>46.190833147461234</v>
      </c>
      <c r="D890" s="17">
        <f t="shared" si="184"/>
        <v>11.581301276544968</v>
      </c>
      <c r="E890" s="25">
        <f t="shared" si="185"/>
        <v>4.3006891948299972E-9</v>
      </c>
      <c r="F890" s="2">
        <f t="shared" si="186"/>
        <v>81.442679086027155</v>
      </c>
      <c r="G890" s="24">
        <f t="shared" si="187"/>
        <v>0.1426250001093618</v>
      </c>
      <c r="H890" s="2">
        <f t="shared" si="188"/>
        <v>11.986301697033102</v>
      </c>
      <c r="I890" s="24">
        <f t="shared" si="189"/>
        <v>6.3851060403445281</v>
      </c>
      <c r="J890" s="5">
        <f t="shared" si="190"/>
        <v>5.5796778761955395E-9</v>
      </c>
      <c r="K890" s="16">
        <f t="shared" si="191"/>
        <v>-51.964121292742007</v>
      </c>
      <c r="L890" s="58" t="b">
        <f t="shared" si="192"/>
        <v>0</v>
      </c>
      <c r="M890" s="66">
        <f t="shared" si="193"/>
        <v>-1.5516001621758768</v>
      </c>
      <c r="N890" s="65">
        <f t="shared" si="194"/>
        <v>4.2649999999999313</v>
      </c>
    </row>
    <row r="891" spans="2:14">
      <c r="B891" s="25">
        <f t="shared" si="195"/>
        <v>4.2699999999999312</v>
      </c>
      <c r="C891" s="17">
        <f t="shared" si="183"/>
        <v>46.248739653844012</v>
      </c>
      <c r="D891" s="17">
        <f t="shared" si="184"/>
        <v>11.581301276566471</v>
      </c>
      <c r="E891" s="25">
        <f t="shared" si="185"/>
        <v>4.1805134665571118E-9</v>
      </c>
      <c r="F891" s="2">
        <f t="shared" si="186"/>
        <v>81.442679086178359</v>
      </c>
      <c r="G891" s="24">
        <f t="shared" si="187"/>
        <v>0.14262500010630602</v>
      </c>
      <c r="H891" s="2">
        <f t="shared" si="188"/>
        <v>11.986301696808429</v>
      </c>
      <c r="I891" s="24">
        <f t="shared" si="189"/>
        <v>6.3851060403563835</v>
      </c>
      <c r="J891" s="5">
        <f t="shared" si="190"/>
        <v>5.4237708428803217E-9</v>
      </c>
      <c r="K891" s="16">
        <f t="shared" si="191"/>
        <v>-51.964121293462114</v>
      </c>
      <c r="L891" s="58" t="b">
        <f t="shared" si="192"/>
        <v>0</v>
      </c>
      <c r="M891" s="66">
        <f t="shared" si="193"/>
        <v>-1.5516001621787563</v>
      </c>
      <c r="N891" s="65">
        <f t="shared" si="194"/>
        <v>4.2699999999999312</v>
      </c>
    </row>
    <row r="892" spans="2:14">
      <c r="B892" s="25">
        <f t="shared" si="195"/>
        <v>4.2749999999999311</v>
      </c>
      <c r="C892" s="17">
        <f t="shared" si="183"/>
        <v>46.306646160226897</v>
      </c>
      <c r="D892" s="17">
        <f t="shared" si="184"/>
        <v>11.581301276587373</v>
      </c>
      <c r="E892" s="25">
        <f t="shared" si="185"/>
        <v>4.0636864434334616E-9</v>
      </c>
      <c r="F892" s="2">
        <f t="shared" si="186"/>
        <v>81.442679086325356</v>
      </c>
      <c r="G892" s="24">
        <f t="shared" si="187"/>
        <v>0.14262500010333526</v>
      </c>
      <c r="H892" s="2">
        <f t="shared" si="188"/>
        <v>11.98630169659001</v>
      </c>
      <c r="I892" s="24">
        <f t="shared" si="189"/>
        <v>6.3851060403679076</v>
      </c>
      <c r="J892" s="5">
        <f t="shared" si="190"/>
        <v>5.2722013263054433E-9</v>
      </c>
      <c r="K892" s="16">
        <f t="shared" si="191"/>
        <v>-51.964121294162211</v>
      </c>
      <c r="L892" s="58" t="b">
        <f t="shared" si="192"/>
        <v>0</v>
      </c>
      <c r="M892" s="66">
        <f t="shared" si="193"/>
        <v>-1.5516001621815576</v>
      </c>
      <c r="N892" s="65">
        <f t="shared" si="194"/>
        <v>4.2749999999999311</v>
      </c>
    </row>
    <row r="893" spans="2:14">
      <c r="B893" s="25">
        <f t="shared" si="195"/>
        <v>4.279999999999931</v>
      </c>
      <c r="C893" s="17">
        <f t="shared" si="183"/>
        <v>46.364552666609882</v>
      </c>
      <c r="D893" s="17">
        <f t="shared" si="184"/>
        <v>11.581301276607691</v>
      </c>
      <c r="E893" s="25">
        <f t="shared" si="185"/>
        <v>3.9501317208435184E-9</v>
      </c>
      <c r="F893" s="2">
        <f t="shared" si="186"/>
        <v>81.442679086468232</v>
      </c>
      <c r="G893" s="24">
        <f t="shared" si="187"/>
        <v>0.14262500010044787</v>
      </c>
      <c r="H893" s="2">
        <f t="shared" si="188"/>
        <v>11.986301696377717</v>
      </c>
      <c r="I893" s="24">
        <f t="shared" si="189"/>
        <v>6.3851060403791093</v>
      </c>
      <c r="J893" s="5">
        <f t="shared" si="190"/>
        <v>5.1248857765238999E-9</v>
      </c>
      <c r="K893" s="16">
        <f t="shared" si="191"/>
        <v>-51.964121294842691</v>
      </c>
      <c r="L893" s="58" t="b">
        <f t="shared" si="192"/>
        <v>0</v>
      </c>
      <c r="M893" s="66">
        <f t="shared" si="193"/>
        <v>-1.551600162184279</v>
      </c>
      <c r="N893" s="65">
        <f t="shared" si="194"/>
        <v>4.279999999999931</v>
      </c>
    </row>
    <row r="894" spans="2:14">
      <c r="B894" s="25">
        <f t="shared" si="195"/>
        <v>4.2849999999999309</v>
      </c>
      <c r="C894" s="17">
        <f t="shared" si="183"/>
        <v>46.422459172992973</v>
      </c>
      <c r="D894" s="17">
        <f t="shared" si="184"/>
        <v>11.581301276627443</v>
      </c>
      <c r="E894" s="25">
        <f t="shared" si="185"/>
        <v>3.8397477897980769E-9</v>
      </c>
      <c r="F894" s="2">
        <f t="shared" si="186"/>
        <v>81.442679086607129</v>
      </c>
      <c r="G894" s="24">
        <f t="shared" si="187"/>
        <v>0.14262500009764073</v>
      </c>
      <c r="H894" s="2">
        <f t="shared" si="188"/>
        <v>11.986301696171328</v>
      </c>
      <c r="I894" s="24">
        <f t="shared" si="189"/>
        <v>6.3851060403899984</v>
      </c>
      <c r="J894" s="5">
        <f t="shared" si="190"/>
        <v>4.981664174145661E-9</v>
      </c>
      <c r="K894" s="16">
        <f t="shared" si="191"/>
        <v>-51.964121295504135</v>
      </c>
      <c r="L894" s="58" t="b">
        <f t="shared" si="192"/>
        <v>0</v>
      </c>
      <c r="M894" s="66">
        <f t="shared" si="193"/>
        <v>-1.5516001621869275</v>
      </c>
      <c r="N894" s="65">
        <f t="shared" si="194"/>
        <v>4.2849999999999309</v>
      </c>
    </row>
    <row r="895" spans="2:14">
      <c r="B895" s="25">
        <f t="shared" si="195"/>
        <v>4.2899999999999308</v>
      </c>
      <c r="C895" s="17">
        <f t="shared" si="183"/>
        <v>46.480365679376156</v>
      </c>
      <c r="D895" s="17">
        <f t="shared" si="184"/>
        <v>11.581301276646641</v>
      </c>
      <c r="E895" s="25">
        <f t="shared" si="185"/>
        <v>3.7324473307365313E-9</v>
      </c>
      <c r="F895" s="2">
        <f t="shared" si="186"/>
        <v>81.442679086742146</v>
      </c>
      <c r="G895" s="24">
        <f t="shared" si="187"/>
        <v>0.14262500009491219</v>
      </c>
      <c r="H895" s="2">
        <f t="shared" si="188"/>
        <v>11.986301695970715</v>
      </c>
      <c r="I895" s="24">
        <f t="shared" si="189"/>
        <v>6.3851060404005837</v>
      </c>
      <c r="J895" s="5">
        <f t="shared" si="190"/>
        <v>4.8424529692237214E-9</v>
      </c>
      <c r="K895" s="16">
        <f t="shared" si="191"/>
        <v>-51.964121296147169</v>
      </c>
      <c r="L895" s="58" t="b">
        <f t="shared" si="192"/>
        <v>0</v>
      </c>
      <c r="M895" s="66">
        <f t="shared" si="193"/>
        <v>-1.5516001621894979</v>
      </c>
      <c r="N895" s="65">
        <f t="shared" si="194"/>
        <v>4.2899999999999308</v>
      </c>
    </row>
    <row r="896" spans="2:14">
      <c r="B896" s="25">
        <f t="shared" si="195"/>
        <v>4.2949999999999307</v>
      </c>
      <c r="C896" s="17">
        <f t="shared" si="183"/>
        <v>46.538272185759439</v>
      </c>
      <c r="D896" s="17">
        <f t="shared" si="184"/>
        <v>11.581301276665304</v>
      </c>
      <c r="E896" s="25">
        <f t="shared" si="185"/>
        <v>3.628138658120245E-9</v>
      </c>
      <c r="F896" s="2">
        <f t="shared" si="186"/>
        <v>81.442679086873369</v>
      </c>
      <c r="G896" s="24">
        <f t="shared" si="187"/>
        <v>0.14262500009226012</v>
      </c>
      <c r="H896" s="2">
        <f t="shared" si="188"/>
        <v>11.986301695775724</v>
      </c>
      <c r="I896" s="24">
        <f t="shared" si="189"/>
        <v>6.3851060404108724</v>
      </c>
      <c r="J896" s="5">
        <f t="shared" si="190"/>
        <v>4.707143121996734E-9</v>
      </c>
      <c r="K896" s="16">
        <f t="shared" si="191"/>
        <v>-51.964121296772213</v>
      </c>
      <c r="L896" s="58" t="b">
        <f t="shared" si="192"/>
        <v>0</v>
      </c>
      <c r="M896" s="66">
        <f t="shared" si="193"/>
        <v>-1.551600162191999</v>
      </c>
      <c r="N896" s="65">
        <f t="shared" si="194"/>
        <v>4.2949999999999307</v>
      </c>
    </row>
    <row r="897" spans="2:14">
      <c r="B897" s="25">
        <f t="shared" si="195"/>
        <v>4.2999999999999305</v>
      </c>
      <c r="C897" s="17">
        <f t="shared" si="183"/>
        <v>46.596178692142814</v>
      </c>
      <c r="D897" s="17">
        <f t="shared" si="184"/>
        <v>11.581301276683444</v>
      </c>
      <c r="E897" s="25">
        <f t="shared" si="185"/>
        <v>3.5267584652677786E-9</v>
      </c>
      <c r="F897" s="2">
        <f t="shared" si="186"/>
        <v>81.44267908700094</v>
      </c>
      <c r="G897" s="24">
        <f t="shared" si="187"/>
        <v>0.14262500008968212</v>
      </c>
      <c r="H897" s="2">
        <f t="shared" si="188"/>
        <v>11.986301695586182</v>
      </c>
      <c r="I897" s="24">
        <f t="shared" si="189"/>
        <v>6.3851060404208733</v>
      </c>
      <c r="J897" s="5">
        <f t="shared" si="190"/>
        <v>4.5756128477961805E-9</v>
      </c>
      <c r="K897" s="16">
        <f t="shared" si="191"/>
        <v>-51.964121297379741</v>
      </c>
      <c r="L897" s="58" t="b">
        <f t="shared" si="192"/>
        <v>0</v>
      </c>
      <c r="M897" s="66">
        <f t="shared" si="193"/>
        <v>-1.5516001621944291</v>
      </c>
      <c r="N897" s="65">
        <f t="shared" si="194"/>
        <v>4.2999999999999305</v>
      </c>
    </row>
    <row r="898" spans="2:14">
      <c r="B898" s="25">
        <f t="shared" si="195"/>
        <v>4.3049999999999304</v>
      </c>
      <c r="C898" s="17">
        <f t="shared" si="183"/>
        <v>46.654085198526275</v>
      </c>
      <c r="D898" s="17">
        <f t="shared" si="184"/>
        <v>11.581301276701078</v>
      </c>
      <c r="E898" s="25">
        <f t="shared" si="185"/>
        <v>3.4282117921569744E-9</v>
      </c>
      <c r="F898" s="2">
        <f t="shared" si="186"/>
        <v>81.442679087124958</v>
      </c>
      <c r="G898" s="24">
        <f t="shared" si="187"/>
        <v>0.1426250000871756</v>
      </c>
      <c r="H898" s="2">
        <f t="shared" si="188"/>
        <v>11.986301695401893</v>
      </c>
      <c r="I898" s="24">
        <f t="shared" si="189"/>
        <v>6.3851060404305962</v>
      </c>
      <c r="J898" s="5">
        <f t="shared" si="190"/>
        <v>4.4477290331471703E-9</v>
      </c>
      <c r="K898" s="16">
        <f t="shared" si="191"/>
        <v>-51.964121297970252</v>
      </c>
      <c r="L898" s="58" t="b">
        <f t="shared" si="192"/>
        <v>0</v>
      </c>
      <c r="M898" s="66">
        <f t="shared" si="193"/>
        <v>-1.5516001621967916</v>
      </c>
      <c r="N898" s="65">
        <f t="shared" si="194"/>
        <v>4.3049999999999304</v>
      </c>
    </row>
    <row r="899" spans="2:14">
      <c r="B899" s="25">
        <f t="shared" si="195"/>
        <v>4.3099999999999303</v>
      </c>
      <c r="C899" s="17">
        <f t="shared" si="183"/>
        <v>46.711991704909821</v>
      </c>
      <c r="D899" s="17">
        <f t="shared" si="184"/>
        <v>11.58130127671822</v>
      </c>
      <c r="E899" s="25">
        <f t="shared" si="185"/>
        <v>3.332406953249196E-9</v>
      </c>
      <c r="F899" s="2">
        <f t="shared" si="186"/>
        <v>81.442679087245509</v>
      </c>
      <c r="G899" s="24">
        <f t="shared" si="187"/>
        <v>0.14262500008473936</v>
      </c>
      <c r="H899" s="2">
        <f t="shared" si="188"/>
        <v>11.986301695222773</v>
      </c>
      <c r="I899" s="24">
        <f t="shared" si="189"/>
        <v>6.3851060404400473</v>
      </c>
      <c r="J899" s="5">
        <f t="shared" si="190"/>
        <v>4.3234307857154446E-9</v>
      </c>
      <c r="K899" s="16">
        <f t="shared" si="191"/>
        <v>-51.964121298544327</v>
      </c>
      <c r="L899" s="58" t="b">
        <f t="shared" si="192"/>
        <v>0</v>
      </c>
      <c r="M899" s="66">
        <f t="shared" si="193"/>
        <v>-1.5516001621990867</v>
      </c>
      <c r="N899" s="65">
        <f t="shared" si="194"/>
        <v>4.3099999999999303</v>
      </c>
    </row>
    <row r="900" spans="2:14">
      <c r="B900" s="25">
        <f t="shared" si="195"/>
        <v>4.3149999999999302</v>
      </c>
      <c r="C900" s="17">
        <f t="shared" si="183"/>
        <v>46.769898211293452</v>
      </c>
      <c r="D900" s="17">
        <f t="shared" si="184"/>
        <v>11.581301276734882</v>
      </c>
      <c r="E900" s="25">
        <f t="shared" si="185"/>
        <v>3.239279550368496E-9</v>
      </c>
      <c r="F900" s="2">
        <f t="shared" si="186"/>
        <v>81.442679087362677</v>
      </c>
      <c r="G900" s="24">
        <f t="shared" si="187"/>
        <v>0.14262500008237144</v>
      </c>
      <c r="H900" s="2">
        <f t="shared" si="188"/>
        <v>11.986301695048674</v>
      </c>
      <c r="I900" s="24">
        <f t="shared" si="189"/>
        <v>6.3851060404492337</v>
      </c>
      <c r="J900" s="5">
        <f t="shared" si="190"/>
        <v>4.2026189784452323E-9</v>
      </c>
      <c r="K900" s="16">
        <f t="shared" si="191"/>
        <v>-51.964121299102423</v>
      </c>
      <c r="L900" s="58" t="b">
        <f t="shared" si="192"/>
        <v>0</v>
      </c>
      <c r="M900" s="66">
        <f t="shared" si="193"/>
        <v>-1.5516001622013196</v>
      </c>
      <c r="N900" s="65">
        <f t="shared" si="194"/>
        <v>4.3149999999999302</v>
      </c>
    </row>
    <row r="901" spans="2:14">
      <c r="B901" s="25">
        <f t="shared" si="195"/>
        <v>4.3199999999999301</v>
      </c>
      <c r="C901" s="17">
        <f t="shared" si="183"/>
        <v>46.827804717677168</v>
      </c>
      <c r="D901" s="17">
        <f t="shared" si="184"/>
        <v>11.581301276751079</v>
      </c>
      <c r="E901" s="25">
        <f t="shared" si="185"/>
        <v>3.148760819360896E-9</v>
      </c>
      <c r="F901" s="2">
        <f t="shared" si="186"/>
        <v>81.442679087476577</v>
      </c>
      <c r="G901" s="24">
        <f t="shared" si="187"/>
        <v>0.14262500008006965</v>
      </c>
      <c r="H901" s="2">
        <f t="shared" si="188"/>
        <v>11.986301694879437</v>
      </c>
      <c r="I901" s="24">
        <f t="shared" si="189"/>
        <v>6.3851060404581634</v>
      </c>
      <c r="J901" s="5">
        <f t="shared" si="190"/>
        <v>4.0851803232727979E-9</v>
      </c>
      <c r="K901" s="16">
        <f t="shared" si="191"/>
        <v>-51.96412129964488</v>
      </c>
      <c r="L901" s="58" t="b">
        <f t="shared" si="192"/>
        <v>0</v>
      </c>
      <c r="M901" s="66">
        <f t="shared" si="193"/>
        <v>-1.5516001622034903</v>
      </c>
      <c r="N901" s="65">
        <f t="shared" si="194"/>
        <v>4.3199999999999301</v>
      </c>
    </row>
    <row r="902" spans="2:14">
      <c r="B902" s="25">
        <f t="shared" si="195"/>
        <v>4.32499999999993</v>
      </c>
      <c r="C902" s="17">
        <f t="shared" si="183"/>
        <v>46.885711224060962</v>
      </c>
      <c r="D902" s="17">
        <f t="shared" si="184"/>
        <v>11.581301276766823</v>
      </c>
      <c r="E902" s="25">
        <f t="shared" si="185"/>
        <v>3.0607721726218531E-9</v>
      </c>
      <c r="F902" s="2">
        <f t="shared" si="186"/>
        <v>81.442679087587294</v>
      </c>
      <c r="G902" s="24">
        <f t="shared" si="187"/>
        <v>0.14262500007783219</v>
      </c>
      <c r="H902" s="2">
        <f t="shared" si="188"/>
        <v>11.986301694714932</v>
      </c>
      <c r="I902" s="24">
        <f t="shared" si="189"/>
        <v>6.3851060404668436</v>
      </c>
      <c r="J902" s="5">
        <f t="shared" si="190"/>
        <v>3.97102418974715E-9</v>
      </c>
      <c r="K902" s="16">
        <f t="shared" si="191"/>
        <v>-51.964121300172096</v>
      </c>
      <c r="L902" s="58" t="b">
        <f t="shared" si="192"/>
        <v>0</v>
      </c>
      <c r="M902" s="66">
        <f t="shared" si="193"/>
        <v>-1.5516001622055988</v>
      </c>
      <c r="N902" s="65">
        <f t="shared" si="194"/>
        <v>4.32499999999993</v>
      </c>
    </row>
    <row r="903" spans="2:14">
      <c r="B903" s="25">
        <f t="shared" si="195"/>
        <v>4.3299999999999299</v>
      </c>
      <c r="C903" s="17">
        <f t="shared" si="183"/>
        <v>46.943617730444835</v>
      </c>
      <c r="D903" s="17">
        <f t="shared" si="184"/>
        <v>11.581301276782126</v>
      </c>
      <c r="E903" s="25">
        <f t="shared" si="185"/>
        <v>2.9752426630083728E-9</v>
      </c>
      <c r="F903" s="2">
        <f t="shared" si="186"/>
        <v>81.442679087694913</v>
      </c>
      <c r="G903" s="24">
        <f t="shared" si="187"/>
        <v>0.14262500007565726</v>
      </c>
      <c r="H903" s="2">
        <f t="shared" si="188"/>
        <v>11.986301694555022</v>
      </c>
      <c r="I903" s="24">
        <f t="shared" si="189"/>
        <v>6.3851060404752804</v>
      </c>
      <c r="J903" s="5">
        <f t="shared" si="190"/>
        <v>3.8600585313165029E-9</v>
      </c>
      <c r="K903" s="16">
        <f t="shared" si="191"/>
        <v>-51.964121300684646</v>
      </c>
      <c r="L903" s="58" t="b">
        <f t="shared" si="192"/>
        <v>0</v>
      </c>
      <c r="M903" s="66">
        <f t="shared" si="193"/>
        <v>-1.5516001622076487</v>
      </c>
      <c r="N903" s="65">
        <f t="shared" si="194"/>
        <v>4.3299999999999299</v>
      </c>
    </row>
    <row r="904" spans="2:14">
      <c r="B904" s="25">
        <f t="shared" si="195"/>
        <v>4.3349999999999298</v>
      </c>
      <c r="C904" s="17">
        <f t="shared" si="183"/>
        <v>47.001524236828786</v>
      </c>
      <c r="D904" s="17">
        <f t="shared" si="184"/>
        <v>11.581301276797003</v>
      </c>
      <c r="E904" s="25">
        <f t="shared" si="185"/>
        <v>2.8920958859049271E-9</v>
      </c>
      <c r="F904" s="2">
        <f t="shared" si="186"/>
        <v>81.442679087799519</v>
      </c>
      <c r="G904" s="24">
        <f t="shared" si="187"/>
        <v>0.14262500007354312</v>
      </c>
      <c r="H904" s="2">
        <f t="shared" si="188"/>
        <v>11.986301694399584</v>
      </c>
      <c r="I904" s="24">
        <f t="shared" si="189"/>
        <v>6.3851060404834818</v>
      </c>
      <c r="J904" s="5">
        <f t="shared" si="190"/>
        <v>3.7521941336306633E-9</v>
      </c>
      <c r="K904" s="16">
        <f t="shared" si="191"/>
        <v>-51.964121301182843</v>
      </c>
      <c r="L904" s="58" t="b">
        <f t="shared" si="192"/>
        <v>0</v>
      </c>
      <c r="M904" s="66">
        <f t="shared" si="193"/>
        <v>-1.5516001622096436</v>
      </c>
      <c r="N904" s="65">
        <f t="shared" si="194"/>
        <v>4.3349999999999298</v>
      </c>
    </row>
    <row r="905" spans="2:14">
      <c r="B905" s="25">
        <f t="shared" si="195"/>
        <v>4.3399999999999297</v>
      </c>
      <c r="C905" s="17">
        <f t="shared" si="183"/>
        <v>47.059430743212808</v>
      </c>
      <c r="D905" s="17">
        <f t="shared" si="184"/>
        <v>11.581301276811464</v>
      </c>
      <c r="E905" s="25">
        <f t="shared" si="185"/>
        <v>2.8112674431355676E-9</v>
      </c>
      <c r="F905" s="2">
        <f t="shared" si="186"/>
        <v>81.442679087901212</v>
      </c>
      <c r="G905" s="24">
        <f t="shared" si="187"/>
        <v>0.14262500007148793</v>
      </c>
      <c r="H905" s="2">
        <f t="shared" si="188"/>
        <v>11.986301694248478</v>
      </c>
      <c r="I905" s="24">
        <f t="shared" si="189"/>
        <v>6.385106040491455</v>
      </c>
      <c r="J905" s="5">
        <f t="shared" si="190"/>
        <v>3.6473375340370483E-9</v>
      </c>
      <c r="K905" s="16">
        <f t="shared" si="191"/>
        <v>-51.964121301667198</v>
      </c>
      <c r="L905" s="58" t="b">
        <f t="shared" si="192"/>
        <v>0</v>
      </c>
      <c r="M905" s="66">
        <f t="shared" si="193"/>
        <v>-1.5516001622115798</v>
      </c>
      <c r="N905" s="65">
        <f t="shared" si="194"/>
        <v>4.3399999999999297</v>
      </c>
    </row>
    <row r="906" spans="2:14">
      <c r="B906" s="25">
        <f t="shared" si="195"/>
        <v>4.3449999999999296</v>
      </c>
      <c r="C906" s="17">
        <f t="shared" si="183"/>
        <v>47.117337249596901</v>
      </c>
      <c r="D906" s="17">
        <f t="shared" si="184"/>
        <v>11.581301276825521</v>
      </c>
      <c r="E906" s="25">
        <f t="shared" si="185"/>
        <v>2.7327114919309766E-9</v>
      </c>
      <c r="F906" s="2">
        <f t="shared" si="186"/>
        <v>81.442679088000077</v>
      </c>
      <c r="G906" s="24">
        <f t="shared" si="187"/>
        <v>0.14262500006948994</v>
      </c>
      <c r="H906" s="2">
        <f t="shared" si="188"/>
        <v>11.986301694101579</v>
      </c>
      <c r="I906" s="24">
        <f t="shared" si="189"/>
        <v>6.3851060404992053</v>
      </c>
      <c r="J906" s="5">
        <f t="shared" si="190"/>
        <v>3.545399518185464E-9</v>
      </c>
      <c r="K906" s="16">
        <f t="shared" si="191"/>
        <v>-51.964121302137919</v>
      </c>
      <c r="L906" s="58" t="b">
        <f t="shared" si="192"/>
        <v>0</v>
      </c>
      <c r="M906" s="66">
        <f t="shared" si="193"/>
        <v>-1.5516001622134628</v>
      </c>
      <c r="N906" s="65">
        <f t="shared" si="194"/>
        <v>4.3449999999999296</v>
      </c>
    </row>
    <row r="907" spans="2:14">
      <c r="B907" s="25">
        <f t="shared" si="195"/>
        <v>4.3499999999999295</v>
      </c>
      <c r="C907" s="17">
        <f t="shared" si="183"/>
        <v>47.175243755981064</v>
      </c>
      <c r="D907" s="17">
        <f t="shared" si="184"/>
        <v>11.581301276839184</v>
      </c>
      <c r="E907" s="25">
        <f t="shared" si="185"/>
        <v>2.6563494446866091E-9</v>
      </c>
      <c r="F907" s="2">
        <f t="shared" si="186"/>
        <v>81.442679088096156</v>
      </c>
      <c r="G907" s="24">
        <f t="shared" si="187"/>
        <v>0.14262500006754833</v>
      </c>
      <c r="H907" s="2">
        <f t="shared" si="188"/>
        <v>11.986301693958826</v>
      </c>
      <c r="I907" s="24">
        <f t="shared" si="189"/>
        <v>6.3851060405067379</v>
      </c>
      <c r="J907" s="5">
        <f t="shared" si="190"/>
        <v>3.4463376030520098E-9</v>
      </c>
      <c r="K907" s="16">
        <f t="shared" si="191"/>
        <v>-51.964121302595508</v>
      </c>
      <c r="L907" s="58" t="b">
        <f t="shared" si="192"/>
        <v>0</v>
      </c>
      <c r="M907" s="66">
        <f t="shared" si="193"/>
        <v>-1.5516001622152942</v>
      </c>
      <c r="N907" s="65">
        <f t="shared" si="194"/>
        <v>4.3499999999999295</v>
      </c>
    </row>
    <row r="908" spans="2:14">
      <c r="B908" s="25">
        <f t="shared" si="195"/>
        <v>4.3549999999999294</v>
      </c>
      <c r="C908" s="17">
        <f t="shared" si="183"/>
        <v>47.233150262365292</v>
      </c>
      <c r="D908" s="17">
        <f t="shared" si="184"/>
        <v>11.581301276852466</v>
      </c>
      <c r="E908" s="25">
        <f t="shared" si="185"/>
        <v>2.5821278181715936E-9</v>
      </c>
      <c r="F908" s="2">
        <f t="shared" si="186"/>
        <v>81.44267908818955</v>
      </c>
      <c r="G908" s="24">
        <f t="shared" si="187"/>
        <v>0.14262500006566076</v>
      </c>
      <c r="H908" s="2">
        <f t="shared" si="188"/>
        <v>11.986301693820044</v>
      </c>
      <c r="I908" s="24">
        <f t="shared" si="189"/>
        <v>6.3851060405140601</v>
      </c>
      <c r="J908" s="5">
        <f t="shared" si="190"/>
        <v>3.350032836169761E-9</v>
      </c>
      <c r="K908" s="16">
        <f t="shared" si="191"/>
        <v>-51.964121303040301</v>
      </c>
      <c r="L908" s="58" t="b">
        <f t="shared" si="192"/>
        <v>0</v>
      </c>
      <c r="M908" s="66">
        <f t="shared" si="193"/>
        <v>-1.5516001622170741</v>
      </c>
      <c r="N908" s="65">
        <f t="shared" si="194"/>
        <v>4.3549999999999294</v>
      </c>
    </row>
    <row r="909" spans="2:14">
      <c r="B909" s="25">
        <f t="shared" si="195"/>
        <v>4.3599999999999293</v>
      </c>
      <c r="C909" s="17">
        <f t="shared" si="183"/>
        <v>47.291056768749584</v>
      </c>
      <c r="D909" s="17">
        <f t="shared" si="184"/>
        <v>11.581301276865377</v>
      </c>
      <c r="E909" s="25">
        <f t="shared" si="185"/>
        <v>2.5099745737484302E-9</v>
      </c>
      <c r="F909" s="2">
        <f t="shared" si="186"/>
        <v>81.442679088280343</v>
      </c>
      <c r="G909" s="24">
        <f t="shared" si="187"/>
        <v>0.14262500006382597</v>
      </c>
      <c r="H909" s="2">
        <f t="shared" si="188"/>
        <v>11.986301693685146</v>
      </c>
      <c r="I909" s="24">
        <f t="shared" si="189"/>
        <v>6.3851060405211788</v>
      </c>
      <c r="J909" s="5">
        <f t="shared" si="190"/>
        <v>3.2564214930028658E-9</v>
      </c>
      <c r="K909" s="16">
        <f t="shared" si="191"/>
        <v>-51.964121303472702</v>
      </c>
      <c r="L909" s="58" t="b">
        <f t="shared" si="192"/>
        <v>0</v>
      </c>
      <c r="M909" s="66">
        <f t="shared" si="193"/>
        <v>-1.5516001622188025</v>
      </c>
      <c r="N909" s="65">
        <f t="shared" si="194"/>
        <v>4.3599999999999293</v>
      </c>
    </row>
    <row r="910" spans="2:14">
      <c r="B910" s="25">
        <f t="shared" si="195"/>
        <v>4.3649999999999292</v>
      </c>
      <c r="C910" s="17">
        <f t="shared" si="183"/>
        <v>47.34896327513394</v>
      </c>
      <c r="D910" s="17">
        <f t="shared" si="184"/>
        <v>11.581301276877927</v>
      </c>
      <c r="E910" s="25">
        <f t="shared" si="185"/>
        <v>2.4398209472631425E-9</v>
      </c>
      <c r="F910" s="2">
        <f t="shared" si="186"/>
        <v>81.442679088368592</v>
      </c>
      <c r="G910" s="24">
        <f t="shared" si="187"/>
        <v>0.14262500006204243</v>
      </c>
      <c r="H910" s="2">
        <f t="shared" si="188"/>
        <v>11.986301693554012</v>
      </c>
      <c r="I910" s="24">
        <f t="shared" si="189"/>
        <v>6.3851060405280977</v>
      </c>
      <c r="J910" s="5">
        <f t="shared" si="190"/>
        <v>3.1654242719067078E-9</v>
      </c>
      <c r="K910" s="16">
        <f t="shared" si="191"/>
        <v>-51.964121303893101</v>
      </c>
      <c r="L910" s="58" t="b">
        <f t="shared" si="192"/>
        <v>0</v>
      </c>
      <c r="M910" s="66">
        <f t="shared" si="193"/>
        <v>-1.5516001622204847</v>
      </c>
      <c r="N910" s="65">
        <f t="shared" si="194"/>
        <v>4.3649999999999292</v>
      </c>
    </row>
    <row r="911" spans="2:14">
      <c r="B911" s="25">
        <f t="shared" si="195"/>
        <v>4.3699999999999291</v>
      </c>
      <c r="C911" s="17">
        <f t="shared" si="183"/>
        <v>47.40686978151836</v>
      </c>
      <c r="D911" s="17">
        <f t="shared" si="184"/>
        <v>11.581301276890125</v>
      </c>
      <c r="E911" s="25">
        <f t="shared" si="185"/>
        <v>2.3716505662981157E-9</v>
      </c>
      <c r="F911" s="2">
        <f t="shared" si="186"/>
        <v>81.442679088454383</v>
      </c>
      <c r="G911" s="24">
        <f t="shared" si="187"/>
        <v>0.14262500006030854</v>
      </c>
      <c r="H911" s="2">
        <f t="shared" si="188"/>
        <v>11.98630169342653</v>
      </c>
      <c r="I911" s="24">
        <f t="shared" si="189"/>
        <v>6.385106040534823</v>
      </c>
      <c r="J911" s="5">
        <f t="shared" si="190"/>
        <v>3.0769604551358741E-9</v>
      </c>
      <c r="K911" s="16">
        <f t="shared" si="191"/>
        <v>-51.964121304301585</v>
      </c>
      <c r="L911" s="58" t="b">
        <f t="shared" si="192"/>
        <v>0</v>
      </c>
      <c r="M911" s="66">
        <f t="shared" si="193"/>
        <v>-1.5516001622221189</v>
      </c>
      <c r="N911" s="65">
        <f t="shared" si="194"/>
        <v>4.3699999999999291</v>
      </c>
    </row>
    <row r="912" spans="2:14">
      <c r="B912" s="25">
        <f t="shared" si="195"/>
        <v>4.3749999999999289</v>
      </c>
      <c r="C912" s="17">
        <f t="shared" si="183"/>
        <v>47.464776287902843</v>
      </c>
      <c r="D912" s="17">
        <f t="shared" si="184"/>
        <v>11.581301276901984</v>
      </c>
      <c r="E912" s="25">
        <f t="shared" si="185"/>
        <v>2.30537829428176E-9</v>
      </c>
      <c r="F912" s="2">
        <f t="shared" si="186"/>
        <v>81.442679088537773</v>
      </c>
      <c r="G912" s="24">
        <f t="shared" si="187"/>
        <v>0.1426250000586233</v>
      </c>
      <c r="H912" s="2">
        <f t="shared" si="188"/>
        <v>11.986301693302625</v>
      </c>
      <c r="I912" s="24">
        <f t="shared" si="189"/>
        <v>6.3851060405413609</v>
      </c>
      <c r="J912" s="5">
        <f t="shared" si="190"/>
        <v>2.9909790630616832E-9</v>
      </c>
      <c r="K912" s="16">
        <f t="shared" si="191"/>
        <v>-51.964121304698715</v>
      </c>
      <c r="L912" s="58" t="b">
        <f t="shared" si="192"/>
        <v>0</v>
      </c>
      <c r="M912" s="66">
        <f t="shared" si="193"/>
        <v>-1.5516001622237088</v>
      </c>
      <c r="N912" s="65">
        <f t="shared" si="194"/>
        <v>4.3749999999999289</v>
      </c>
    </row>
    <row r="913" spans="2:14">
      <c r="B913" s="25">
        <f t="shared" si="195"/>
        <v>4.3799999999999288</v>
      </c>
      <c r="C913" s="17">
        <f t="shared" si="183"/>
        <v>47.522682794287384</v>
      </c>
      <c r="D913" s="17">
        <f t="shared" si="184"/>
        <v>11.581301276913511</v>
      </c>
      <c r="E913" s="25">
        <f t="shared" si="185"/>
        <v>2.2409561054557418E-9</v>
      </c>
      <c r="F913" s="2">
        <f t="shared" si="186"/>
        <v>81.442679088618831</v>
      </c>
      <c r="G913" s="24">
        <f t="shared" si="187"/>
        <v>0.14262500005698531</v>
      </c>
      <c r="H913" s="2">
        <f t="shared" si="188"/>
        <v>11.986301693182194</v>
      </c>
      <c r="I913" s="24">
        <f t="shared" si="189"/>
        <v>6.3851060405477158</v>
      </c>
      <c r="J913" s="5">
        <f t="shared" si="190"/>
        <v>2.9074078745435027E-9</v>
      </c>
      <c r="K913" s="16">
        <f t="shared" si="191"/>
        <v>-51.964121305084745</v>
      </c>
      <c r="L913" s="58" t="b">
        <f t="shared" si="192"/>
        <v>0</v>
      </c>
      <c r="M913" s="66">
        <f t="shared" si="193"/>
        <v>-1.5516001622252524</v>
      </c>
      <c r="N913" s="65">
        <f t="shared" si="194"/>
        <v>4.3799999999999288</v>
      </c>
    </row>
    <row r="914" spans="2:14">
      <c r="B914" s="25">
        <f t="shared" si="195"/>
        <v>4.3849999999999287</v>
      </c>
      <c r="C914" s="17">
        <f t="shared" si="183"/>
        <v>47.580589300671981</v>
      </c>
      <c r="D914" s="17">
        <f t="shared" si="184"/>
        <v>11.581301276924716</v>
      </c>
      <c r="E914" s="25">
        <f t="shared" si="185"/>
        <v>2.1783305165891895E-9</v>
      </c>
      <c r="F914" s="2">
        <f t="shared" si="186"/>
        <v>81.442679088697631</v>
      </c>
      <c r="G914" s="24">
        <f t="shared" si="187"/>
        <v>0.1426250000553928</v>
      </c>
      <c r="H914" s="2">
        <f t="shared" si="188"/>
        <v>11.986301693065109</v>
      </c>
      <c r="I914" s="24">
        <f t="shared" si="189"/>
        <v>6.385106040553894</v>
      </c>
      <c r="J914" s="5">
        <f t="shared" si="190"/>
        <v>2.8261576752311393E-9</v>
      </c>
      <c r="K914" s="16">
        <f t="shared" si="191"/>
        <v>-51.964121305460083</v>
      </c>
      <c r="L914" s="58" t="b">
        <f t="shared" si="192"/>
        <v>0</v>
      </c>
      <c r="M914" s="66">
        <f t="shared" si="193"/>
        <v>-1.5516001622267535</v>
      </c>
      <c r="N914" s="65">
        <f t="shared" si="194"/>
        <v>4.3849999999999287</v>
      </c>
    </row>
    <row r="915" spans="2:14">
      <c r="B915" s="25">
        <f t="shared" si="195"/>
        <v>4.3899999999999286</v>
      </c>
      <c r="C915" s="17">
        <f t="shared" si="183"/>
        <v>47.638495807056636</v>
      </c>
      <c r="D915" s="17">
        <f t="shared" si="184"/>
        <v>11.581301276935607</v>
      </c>
      <c r="E915" s="25">
        <f t="shared" si="185"/>
        <v>2.117468782846877E-9</v>
      </c>
      <c r="F915" s="2">
        <f t="shared" si="186"/>
        <v>81.442679088774213</v>
      </c>
      <c r="G915" s="24">
        <f t="shared" si="187"/>
        <v>0.14262500005384496</v>
      </c>
      <c r="H915" s="2">
        <f t="shared" si="188"/>
        <v>11.986301692951304</v>
      </c>
      <c r="I915" s="24">
        <f t="shared" si="189"/>
        <v>6.3851060405598981</v>
      </c>
      <c r="J915" s="5">
        <f t="shared" si="190"/>
        <v>2.7471859821006911E-9</v>
      </c>
      <c r="K915" s="16">
        <f t="shared" si="191"/>
        <v>-51.964121305824797</v>
      </c>
      <c r="L915" s="58" t="b">
        <f t="shared" si="192"/>
        <v>0</v>
      </c>
      <c r="M915" s="66">
        <f t="shared" si="193"/>
        <v>-1.5516001622282136</v>
      </c>
      <c r="N915" s="65">
        <f t="shared" si="194"/>
        <v>4.3899999999999286</v>
      </c>
    </row>
    <row r="916" spans="2:14">
      <c r="B916" s="25">
        <f t="shared" si="195"/>
        <v>4.3949999999999285</v>
      </c>
      <c r="C916" s="17">
        <f t="shared" si="183"/>
        <v>47.69640231344134</v>
      </c>
      <c r="D916" s="17">
        <f t="shared" si="184"/>
        <v>11.581301276946194</v>
      </c>
      <c r="E916" s="25">
        <f t="shared" si="185"/>
        <v>2.0582868591517205E-9</v>
      </c>
      <c r="F916" s="2">
        <f t="shared" si="186"/>
        <v>81.442679088848678</v>
      </c>
      <c r="G916" s="24">
        <f t="shared" si="187"/>
        <v>0.14262500005234022</v>
      </c>
      <c r="H916" s="2">
        <f t="shared" si="188"/>
        <v>11.986301692840669</v>
      </c>
      <c r="I916" s="24">
        <f t="shared" si="189"/>
        <v>6.3851060405657361</v>
      </c>
      <c r="J916" s="5">
        <f t="shared" si="190"/>
        <v>2.6704134935075429E-9</v>
      </c>
      <c r="K916" s="16">
        <f t="shared" si="191"/>
        <v>-51.964121306179379</v>
      </c>
      <c r="L916" s="58" t="b">
        <f t="shared" si="192"/>
        <v>0</v>
      </c>
      <c r="M916" s="66">
        <f t="shared" si="193"/>
        <v>-1.5516001622296294</v>
      </c>
      <c r="N916" s="65">
        <f t="shared" si="194"/>
        <v>4.3949999999999285</v>
      </c>
    </row>
    <row r="917" spans="2:14">
      <c r="B917" s="25">
        <f t="shared" si="195"/>
        <v>4.3999999999999284</v>
      </c>
      <c r="C917" s="17">
        <f t="shared" si="183"/>
        <v>47.754308819826093</v>
      </c>
      <c r="D917" s="17">
        <f t="shared" si="184"/>
        <v>11.581301276956486</v>
      </c>
      <c r="E917" s="25">
        <f t="shared" si="185"/>
        <v>2.0007672815915983E-9</v>
      </c>
      <c r="F917" s="2">
        <f t="shared" si="186"/>
        <v>81.442679088921039</v>
      </c>
      <c r="G917" s="24">
        <f t="shared" si="187"/>
        <v>0.14262500005087775</v>
      </c>
      <c r="H917" s="2">
        <f t="shared" si="188"/>
        <v>11.986301692733143</v>
      </c>
      <c r="I917" s="24">
        <f t="shared" si="189"/>
        <v>6.3851060405714097</v>
      </c>
      <c r="J917" s="5">
        <f t="shared" si="190"/>
        <v>2.5957977264277929E-9</v>
      </c>
      <c r="K917" s="16">
        <f t="shared" si="191"/>
        <v>-51.964121306524078</v>
      </c>
      <c r="L917" s="58" t="b">
        <f t="shared" si="192"/>
        <v>0</v>
      </c>
      <c r="M917" s="66">
        <f t="shared" si="193"/>
        <v>-1.5516001622310096</v>
      </c>
      <c r="N917" s="65">
        <f t="shared" si="194"/>
        <v>4.3999999999999284</v>
      </c>
    </row>
    <row r="918" spans="2:14">
      <c r="B918" s="25">
        <f t="shared" si="195"/>
        <v>4.4049999999999283</v>
      </c>
      <c r="C918" s="17">
        <f t="shared" si="183"/>
        <v>47.812215326210904</v>
      </c>
      <c r="D918" s="17">
        <f t="shared" si="184"/>
        <v>11.58130127696649</v>
      </c>
      <c r="E918" s="25">
        <f t="shared" si="185"/>
        <v>1.9448642073971933E-9</v>
      </c>
      <c r="F918" s="2">
        <f t="shared" si="186"/>
        <v>81.442679088991412</v>
      </c>
      <c r="G918" s="24">
        <f t="shared" si="187"/>
        <v>0.14262500004945561</v>
      </c>
      <c r="H918" s="2">
        <f t="shared" si="188"/>
        <v>11.986301692628583</v>
      </c>
      <c r="I918" s="24">
        <f t="shared" si="189"/>
        <v>6.3851060405769262</v>
      </c>
      <c r="J918" s="5">
        <f t="shared" si="190"/>
        <v>2.5232395538056706E-9</v>
      </c>
      <c r="K918" s="16">
        <f t="shared" si="191"/>
        <v>-51.964121306859063</v>
      </c>
      <c r="L918" s="58" t="b">
        <f t="shared" si="192"/>
        <v>0</v>
      </c>
      <c r="M918" s="66">
        <f t="shared" si="193"/>
        <v>-1.551600162232349</v>
      </c>
      <c r="N918" s="65">
        <f t="shared" si="194"/>
        <v>4.4049999999999283</v>
      </c>
    </row>
    <row r="919" spans="2:14">
      <c r="B919" s="25">
        <f t="shared" si="195"/>
        <v>4.4099999999999282</v>
      </c>
      <c r="C919" s="17">
        <f t="shared" si="183"/>
        <v>47.870121832595764</v>
      </c>
      <c r="D919" s="17">
        <f t="shared" si="184"/>
        <v>11.581301276976214</v>
      </c>
      <c r="E919" s="25">
        <f t="shared" si="185"/>
        <v>1.8905154213815733E-9</v>
      </c>
      <c r="F919" s="2">
        <f t="shared" si="186"/>
        <v>81.44267908905978</v>
      </c>
      <c r="G919" s="24">
        <f t="shared" si="187"/>
        <v>0.14262500004807377</v>
      </c>
      <c r="H919" s="2">
        <f t="shared" si="188"/>
        <v>11.986301692526986</v>
      </c>
      <c r="I919" s="24">
        <f t="shared" si="189"/>
        <v>6.3851060405822864</v>
      </c>
      <c r="J919" s="5">
        <f t="shared" si="190"/>
        <v>2.4527375595403798E-9</v>
      </c>
      <c r="K919" s="16">
        <f t="shared" si="191"/>
        <v>-51.96412130718479</v>
      </c>
      <c r="L919" s="58" t="b">
        <f t="shared" si="192"/>
        <v>0</v>
      </c>
      <c r="M919" s="66">
        <f t="shared" si="193"/>
        <v>-1.5516001622336528</v>
      </c>
      <c r="N919" s="65">
        <f t="shared" si="194"/>
        <v>4.4099999999999282</v>
      </c>
    </row>
    <row r="920" spans="2:14">
      <c r="B920" s="25">
        <f t="shared" si="195"/>
        <v>4.4149999999999281</v>
      </c>
      <c r="C920" s="17">
        <f t="shared" si="183"/>
        <v>47.928028338980667</v>
      </c>
      <c r="D920" s="17">
        <f t="shared" si="184"/>
        <v>11.581301276985666</v>
      </c>
      <c r="E920" s="25">
        <f t="shared" si="185"/>
        <v>1.8376903616985263E-9</v>
      </c>
      <c r="F920" s="2">
        <f t="shared" si="186"/>
        <v>81.442679089126244</v>
      </c>
      <c r="G920" s="24">
        <f t="shared" si="187"/>
        <v>0.14262500004673068</v>
      </c>
      <c r="H920" s="2">
        <f t="shared" si="188"/>
        <v>11.986301692428237</v>
      </c>
      <c r="I920" s="24">
        <f t="shared" si="189"/>
        <v>6.3851060405874973</v>
      </c>
      <c r="J920" s="5">
        <f t="shared" si="190"/>
        <v>2.384212441987304E-9</v>
      </c>
      <c r="K920" s="16">
        <f t="shared" si="191"/>
        <v>-51.96412130750128</v>
      </c>
      <c r="L920" s="58" t="b">
        <f t="shared" si="192"/>
        <v>0</v>
      </c>
      <c r="M920" s="66">
        <f t="shared" si="193"/>
        <v>-1.5516001622349194</v>
      </c>
      <c r="N920" s="65">
        <f t="shared" si="194"/>
        <v>4.4149999999999281</v>
      </c>
    </row>
    <row r="921" spans="2:14">
      <c r="B921" s="25">
        <f t="shared" si="195"/>
        <v>4.419999999999928</v>
      </c>
      <c r="C921" s="17">
        <f t="shared" si="183"/>
        <v>47.98593484536562</v>
      </c>
      <c r="D921" s="17">
        <f t="shared" si="184"/>
        <v>11.581301276994855</v>
      </c>
      <c r="E921" s="25">
        <f t="shared" si="185"/>
        <v>1.7863322706336581E-9</v>
      </c>
      <c r="F921" s="2">
        <f t="shared" si="186"/>
        <v>81.442679089190875</v>
      </c>
      <c r="G921" s="24">
        <f t="shared" si="187"/>
        <v>0.14262500004542447</v>
      </c>
      <c r="H921" s="2">
        <f t="shared" si="188"/>
        <v>11.9863016923322</v>
      </c>
      <c r="I921" s="24">
        <f t="shared" si="189"/>
        <v>6.3851060405925644</v>
      </c>
      <c r="J921" s="5">
        <f t="shared" si="190"/>
        <v>2.3175693223930635E-9</v>
      </c>
      <c r="K921" s="16">
        <f t="shared" si="191"/>
        <v>-51.964121307809094</v>
      </c>
      <c r="L921" s="58" t="b">
        <f t="shared" si="192"/>
        <v>0</v>
      </c>
      <c r="M921" s="66">
        <f t="shared" si="193"/>
        <v>-1.5516001622361504</v>
      </c>
      <c r="N921" s="65">
        <f t="shared" si="194"/>
        <v>4.419999999999928</v>
      </c>
    </row>
    <row r="922" spans="2:14">
      <c r="B922" s="25">
        <f t="shared" si="195"/>
        <v>4.4249999999999279</v>
      </c>
      <c r="C922" s="17">
        <f t="shared" ref="C922:C985" si="196">C921+$C$23*(D922+D921)/2</f>
        <v>48.043841351750615</v>
      </c>
      <c r="D922" s="17">
        <f t="shared" ref="D922:D985" si="197">D921+E921*$C$23</f>
        <v>11.581301277003787</v>
      </c>
      <c r="E922" s="25">
        <f t="shared" ref="E922:E985" si="198">COS($C$14*PI()/180)*IF(L922,$K$18,($C$22*$C$16*$C$15*($C$21*(1-D922*$C$16/(2*PI()*$C$13/COS($C$14*PI()/180)*$C$20))-$C$19)/($C$12*$C$13)))</f>
        <v>1.7364182268023103E-9</v>
      </c>
      <c r="F922" s="2">
        <f t="shared" ref="F922:F985" si="199">IF(L922,$C$20*(1-G922/$C$21),I922*$C$16)</f>
        <v>81.442679089253687</v>
      </c>
      <c r="G922" s="24">
        <f t="shared" ref="G922:G985" si="200">IF(L922,(J922/($C$16*$C$15)+$C$19),$C$21*(1-F922/$C$20))</f>
        <v>0.14262500004415504</v>
      </c>
      <c r="H922" s="2">
        <f t="shared" ref="H922:H985" si="201">($I$21-$I$20)*G922/$C$21+$I$20</f>
        <v>11.986301692238866</v>
      </c>
      <c r="I922" s="24">
        <f t="shared" ref="I922:I985" si="202">IF(L922,F922/$C$16,D922/(2*PI()*$C$13))*COS($C$14*PI()/180)</f>
        <v>6.3851060405974884</v>
      </c>
      <c r="J922" s="5">
        <f t="shared" ref="J922:J985" si="203">IF(L922,$I$18*$C$13,$C$16*$C$15*(G922-$C$19))</f>
        <v>2.2528025363544716E-9</v>
      </c>
      <c r="K922" s="16">
        <f t="shared" ref="K922:K985" si="204">$C$16*$C$15*($C$21*(1-D922*$C$16/(2*PI()*$C$13*$C$20))-$C$19)/$C$13</f>
        <v>-51.964121308108176</v>
      </c>
      <c r="L922" s="58" t="b">
        <f t="shared" ref="L922:L985" si="205">IF(L921,K922&gt;$I$18,K922&gt;$I$17)</f>
        <v>0</v>
      </c>
      <c r="M922" s="66">
        <f t="shared" ref="M922:M985" si="206">2*PI()*$C$13*I922-D922</f>
        <v>-1.5516001622373459</v>
      </c>
      <c r="N922" s="65">
        <f t="shared" ref="N922:N985" si="207">B922</f>
        <v>4.4249999999999279</v>
      </c>
    </row>
    <row r="923" spans="2:14">
      <c r="B923" s="25">
        <f t="shared" si="195"/>
        <v>4.4299999999999278</v>
      </c>
      <c r="C923" s="17">
        <f t="shared" si="196"/>
        <v>48.101747858135653</v>
      </c>
      <c r="D923" s="17">
        <f t="shared" si="197"/>
        <v>11.58130127701247</v>
      </c>
      <c r="E923" s="25">
        <f t="shared" si="198"/>
        <v>1.6878871065120581E-9</v>
      </c>
      <c r="F923" s="2">
        <f t="shared" si="199"/>
        <v>81.442679089314737</v>
      </c>
      <c r="G923" s="24">
        <f t="shared" si="200"/>
        <v>0.14262500004292133</v>
      </c>
      <c r="H923" s="2">
        <f t="shared" si="201"/>
        <v>11.98630169214816</v>
      </c>
      <c r="I923" s="24">
        <f t="shared" si="202"/>
        <v>6.3851060406022748</v>
      </c>
      <c r="J923" s="5">
        <f t="shared" si="203"/>
        <v>2.1898582720412527E-9</v>
      </c>
      <c r="K923" s="16">
        <f t="shared" si="204"/>
        <v>-51.964121308398965</v>
      </c>
      <c r="L923" s="58" t="b">
        <f t="shared" si="205"/>
        <v>0</v>
      </c>
      <c r="M923" s="66">
        <f t="shared" si="206"/>
        <v>-1.5516001622385112</v>
      </c>
      <c r="N923" s="65">
        <f t="shared" si="207"/>
        <v>4.4299999999999278</v>
      </c>
    </row>
    <row r="924" spans="2:14">
      <c r="B924" s="25">
        <f t="shared" si="195"/>
        <v>4.4349999999999277</v>
      </c>
      <c r="C924" s="17">
        <f t="shared" si="196"/>
        <v>48.159654364520733</v>
      </c>
      <c r="D924" s="17">
        <f t="shared" si="197"/>
        <v>11.581301277020909</v>
      </c>
      <c r="E924" s="25">
        <f t="shared" si="198"/>
        <v>1.6407225373452886E-9</v>
      </c>
      <c r="F924" s="2">
        <f t="shared" si="199"/>
        <v>81.442679089374082</v>
      </c>
      <c r="G924" s="24">
        <f t="shared" si="200"/>
        <v>0.14262500004172199</v>
      </c>
      <c r="H924" s="2">
        <f t="shared" si="201"/>
        <v>11.986301692059982</v>
      </c>
      <c r="I924" s="24">
        <f t="shared" si="202"/>
        <v>6.385106040606928</v>
      </c>
      <c r="J924" s="5">
        <f t="shared" si="203"/>
        <v>2.1286671405143681E-9</v>
      </c>
      <c r="K924" s="16">
        <f t="shared" si="204"/>
        <v>-51.964121308681584</v>
      </c>
      <c r="L924" s="58" t="b">
        <f t="shared" si="205"/>
        <v>0</v>
      </c>
      <c r="M924" s="66">
        <f t="shared" si="206"/>
        <v>-1.5516001622396409</v>
      </c>
      <c r="N924" s="65">
        <f t="shared" si="207"/>
        <v>4.4349999999999277</v>
      </c>
    </row>
    <row r="925" spans="2:14">
      <c r="B925" s="25">
        <f t="shared" si="195"/>
        <v>4.4399999999999276</v>
      </c>
      <c r="C925" s="17">
        <f t="shared" si="196"/>
        <v>48.217560870905857</v>
      </c>
      <c r="D925" s="17">
        <f t="shared" si="197"/>
        <v>11.581301277029112</v>
      </c>
      <c r="E925" s="25">
        <f t="shared" si="198"/>
        <v>1.5948699445766224E-9</v>
      </c>
      <c r="F925" s="2">
        <f t="shared" si="199"/>
        <v>81.442679089431778</v>
      </c>
      <c r="G925" s="24">
        <f t="shared" si="200"/>
        <v>0.142625000040556</v>
      </c>
      <c r="H925" s="2">
        <f t="shared" si="201"/>
        <v>11.986301691974253</v>
      </c>
      <c r="I925" s="24">
        <f t="shared" si="202"/>
        <v>6.3851060406114506</v>
      </c>
      <c r="J925" s="5">
        <f t="shared" si="203"/>
        <v>2.0691781621451355E-9</v>
      </c>
      <c r="K925" s="16">
        <f t="shared" si="204"/>
        <v>-51.964121308956344</v>
      </c>
      <c r="L925" s="58" t="b">
        <f t="shared" si="205"/>
        <v>0</v>
      </c>
      <c r="M925" s="66">
        <f t="shared" si="206"/>
        <v>-1.5516001622407405</v>
      </c>
      <c r="N925" s="65">
        <f t="shared" si="207"/>
        <v>4.4399999999999276</v>
      </c>
    </row>
    <row r="926" spans="2:14">
      <c r="B926" s="25">
        <f t="shared" si="195"/>
        <v>4.4449999999999275</v>
      </c>
      <c r="C926" s="17">
        <f t="shared" si="196"/>
        <v>48.275467377291022</v>
      </c>
      <c r="D926" s="17">
        <f t="shared" si="197"/>
        <v>11.581301277037086</v>
      </c>
      <c r="E926" s="25">
        <f t="shared" si="198"/>
        <v>1.5503129557884469E-9</v>
      </c>
      <c r="F926" s="2">
        <f t="shared" si="199"/>
        <v>81.442679089487854</v>
      </c>
      <c r="G926" s="24">
        <f t="shared" si="200"/>
        <v>0.14262500003942277</v>
      </c>
      <c r="H926" s="2">
        <f t="shared" si="201"/>
        <v>11.986301691890933</v>
      </c>
      <c r="I926" s="24">
        <f t="shared" si="202"/>
        <v>6.3851060406158471</v>
      </c>
      <c r="J926" s="5">
        <f t="shared" si="203"/>
        <v>2.0113601827160276E-9</v>
      </c>
      <c r="K926" s="16">
        <f t="shared" si="204"/>
        <v>-51.964121309223394</v>
      </c>
      <c r="L926" s="58" t="b">
        <f t="shared" si="205"/>
        <v>0</v>
      </c>
      <c r="M926" s="66">
        <f t="shared" si="206"/>
        <v>-1.5516001622418081</v>
      </c>
      <c r="N926" s="65">
        <f t="shared" si="207"/>
        <v>4.4449999999999275</v>
      </c>
    </row>
    <row r="927" spans="2:14">
      <c r="B927" s="25">
        <f t="shared" si="195"/>
        <v>4.4499999999999273</v>
      </c>
      <c r="C927" s="17">
        <f t="shared" si="196"/>
        <v>48.333373883676224</v>
      </c>
      <c r="D927" s="17">
        <f t="shared" si="197"/>
        <v>11.581301277044838</v>
      </c>
      <c r="E927" s="25">
        <f t="shared" si="198"/>
        <v>1.5069904472883366E-9</v>
      </c>
      <c r="F927" s="2">
        <f t="shared" si="199"/>
        <v>81.442679089542366</v>
      </c>
      <c r="G927" s="24">
        <f t="shared" si="200"/>
        <v>0.1426250000383211</v>
      </c>
      <c r="H927" s="2">
        <f t="shared" si="201"/>
        <v>11.986301691809935</v>
      </c>
      <c r="I927" s="24">
        <f t="shared" si="202"/>
        <v>6.385106040620121</v>
      </c>
      <c r="J927" s="5">
        <f t="shared" si="203"/>
        <v>1.9551523098927858E-9</v>
      </c>
      <c r="K927" s="16">
        <f t="shared" si="204"/>
        <v>-51.964121309482998</v>
      </c>
      <c r="L927" s="58" t="b">
        <f t="shared" si="205"/>
        <v>0</v>
      </c>
      <c r="M927" s="66">
        <f t="shared" si="206"/>
        <v>-1.5516001622428472</v>
      </c>
      <c r="N927" s="65">
        <f t="shared" si="207"/>
        <v>4.4499999999999273</v>
      </c>
    </row>
    <row r="928" spans="2:14">
      <c r="B928" s="25">
        <f t="shared" si="195"/>
        <v>4.4549999999999272</v>
      </c>
      <c r="C928" s="17">
        <f t="shared" si="196"/>
        <v>48.391280390061468</v>
      </c>
      <c r="D928" s="17">
        <f t="shared" si="197"/>
        <v>11.581301277052374</v>
      </c>
      <c r="E928" s="25">
        <f t="shared" si="198"/>
        <v>1.4648696742410653E-9</v>
      </c>
      <c r="F928" s="2">
        <f t="shared" si="199"/>
        <v>81.442679089595345</v>
      </c>
      <c r="G928" s="24">
        <f t="shared" si="200"/>
        <v>0.14262500003725043</v>
      </c>
      <c r="H928" s="2">
        <f t="shared" si="201"/>
        <v>11.986301691731214</v>
      </c>
      <c r="I928" s="24">
        <f t="shared" si="202"/>
        <v>6.385106040624275</v>
      </c>
      <c r="J928" s="5">
        <f t="shared" si="203"/>
        <v>1.9005262216594752E-9</v>
      </c>
      <c r="K928" s="16">
        <f t="shared" si="204"/>
        <v>-51.964121309735376</v>
      </c>
      <c r="L928" s="58" t="b">
        <f t="shared" si="205"/>
        <v>0</v>
      </c>
      <c r="M928" s="66">
        <f t="shared" si="206"/>
        <v>-1.5516001622438562</v>
      </c>
      <c r="N928" s="65">
        <f t="shared" si="207"/>
        <v>4.4549999999999272</v>
      </c>
    </row>
    <row r="929" spans="2:14">
      <c r="B929" s="25">
        <f t="shared" si="195"/>
        <v>4.4599999999999271</v>
      </c>
      <c r="C929" s="17">
        <f t="shared" si="196"/>
        <v>48.449186896446747</v>
      </c>
      <c r="D929" s="17">
        <f t="shared" si="197"/>
        <v>11.581301277059698</v>
      </c>
      <c r="E929" s="25">
        <f t="shared" si="198"/>
        <v>1.4239364472180345E-9</v>
      </c>
      <c r="F929" s="2">
        <f t="shared" si="199"/>
        <v>81.442679089646859</v>
      </c>
      <c r="G929" s="24">
        <f t="shared" si="200"/>
        <v>0.14262500003620934</v>
      </c>
      <c r="H929" s="2">
        <f t="shared" si="201"/>
        <v>11.986301691654671</v>
      </c>
      <c r="I929" s="24">
        <f t="shared" si="202"/>
        <v>6.3851060406283136</v>
      </c>
      <c r="J929" s="5">
        <f t="shared" si="203"/>
        <v>1.8474096968754638E-9</v>
      </c>
      <c r="K929" s="16">
        <f t="shared" si="204"/>
        <v>-51.964121309980705</v>
      </c>
      <c r="L929" s="58" t="b">
        <f t="shared" si="205"/>
        <v>0</v>
      </c>
      <c r="M929" s="66">
        <f t="shared" si="206"/>
        <v>-1.5516001622448368</v>
      </c>
      <c r="N929" s="65">
        <f t="shared" si="207"/>
        <v>4.4599999999999271</v>
      </c>
    </row>
    <row r="930" spans="2:14">
      <c r="B930" s="25">
        <f t="shared" si="195"/>
        <v>4.464999999999927</v>
      </c>
      <c r="C930" s="17">
        <f t="shared" si="196"/>
        <v>48.507093402832062</v>
      </c>
      <c r="D930" s="17">
        <f t="shared" si="197"/>
        <v>11.581301277066817</v>
      </c>
      <c r="E930" s="25">
        <f t="shared" si="198"/>
        <v>1.3841503809224634E-9</v>
      </c>
      <c r="F930" s="2">
        <f t="shared" si="199"/>
        <v>81.442679089696924</v>
      </c>
      <c r="G930" s="24">
        <f t="shared" si="200"/>
        <v>0.14262500003519743</v>
      </c>
      <c r="H930" s="2">
        <f t="shared" si="201"/>
        <v>11.986301691580271</v>
      </c>
      <c r="I930" s="24">
        <f t="shared" si="202"/>
        <v>6.3851060406322384</v>
      </c>
      <c r="J930" s="5">
        <f t="shared" si="203"/>
        <v>1.7957814940288007E-9</v>
      </c>
      <c r="K930" s="16">
        <f t="shared" si="204"/>
        <v>-51.964121310219156</v>
      </c>
      <c r="L930" s="58" t="b">
        <f t="shared" si="205"/>
        <v>0</v>
      </c>
      <c r="M930" s="66">
        <f t="shared" si="206"/>
        <v>-1.5516001622457924</v>
      </c>
      <c r="N930" s="65">
        <f t="shared" si="207"/>
        <v>4.464999999999927</v>
      </c>
    </row>
    <row r="931" spans="2:14">
      <c r="B931" s="25">
        <f t="shared" si="195"/>
        <v>4.4699999999999269</v>
      </c>
      <c r="C931" s="17">
        <f t="shared" si="196"/>
        <v>48.564999909217413</v>
      </c>
      <c r="D931" s="17">
        <f t="shared" si="197"/>
        <v>11.581301277073738</v>
      </c>
      <c r="E931" s="25">
        <f t="shared" si="198"/>
        <v>1.3454667240795418E-9</v>
      </c>
      <c r="F931" s="2">
        <f t="shared" si="199"/>
        <v>81.442679089745596</v>
      </c>
      <c r="G931" s="24">
        <f t="shared" si="200"/>
        <v>0.14262500003421394</v>
      </c>
      <c r="H931" s="2">
        <f t="shared" si="201"/>
        <v>11.986301691507961</v>
      </c>
      <c r="I931" s="24">
        <f t="shared" si="202"/>
        <v>6.385106040636054</v>
      </c>
      <c r="J931" s="5">
        <f t="shared" si="203"/>
        <v>1.7456033783979743E-9</v>
      </c>
      <c r="K931" s="16">
        <f t="shared" si="204"/>
        <v>-51.964121310450871</v>
      </c>
      <c r="L931" s="58" t="b">
        <f t="shared" si="205"/>
        <v>0</v>
      </c>
      <c r="M931" s="66">
        <f t="shared" si="206"/>
        <v>-1.5516001622467197</v>
      </c>
      <c r="N931" s="65">
        <f t="shared" si="207"/>
        <v>4.4699999999999269</v>
      </c>
    </row>
    <row r="932" spans="2:14">
      <c r="B932" s="25">
        <f t="shared" si="195"/>
        <v>4.4749999999999268</v>
      </c>
      <c r="C932" s="17">
        <f t="shared" si="196"/>
        <v>48.622906415602799</v>
      </c>
      <c r="D932" s="17">
        <f t="shared" si="197"/>
        <v>11.581301277080465</v>
      </c>
      <c r="E932" s="25">
        <f t="shared" si="198"/>
        <v>1.3078745617441939E-9</v>
      </c>
      <c r="F932" s="2">
        <f t="shared" si="199"/>
        <v>81.442679089792904</v>
      </c>
      <c r="G932" s="24">
        <f t="shared" si="200"/>
        <v>0.14262500003325781</v>
      </c>
      <c r="H932" s="2">
        <f t="shared" si="201"/>
        <v>11.986301691437664</v>
      </c>
      <c r="I932" s="24">
        <f t="shared" si="202"/>
        <v>6.3851060406397631</v>
      </c>
      <c r="J932" s="5">
        <f t="shared" si="203"/>
        <v>1.6968215381527098E-9</v>
      </c>
      <c r="K932" s="16">
        <f t="shared" si="204"/>
        <v>-51.964121310676177</v>
      </c>
      <c r="L932" s="58" t="b">
        <f t="shared" si="205"/>
        <v>0</v>
      </c>
      <c r="M932" s="66">
        <f t="shared" si="206"/>
        <v>-1.5516001622476203</v>
      </c>
      <c r="N932" s="65">
        <f t="shared" si="207"/>
        <v>4.4749999999999268</v>
      </c>
    </row>
    <row r="933" spans="2:14">
      <c r="B933" s="25">
        <f t="shared" si="195"/>
        <v>4.4799999999999267</v>
      </c>
      <c r="C933" s="17">
        <f t="shared" si="196"/>
        <v>48.68081292198822</v>
      </c>
      <c r="D933" s="17">
        <f t="shared" si="197"/>
        <v>11.581301277087004</v>
      </c>
      <c r="E933" s="25">
        <f t="shared" si="198"/>
        <v>1.2713302341361171E-9</v>
      </c>
      <c r="F933" s="2">
        <f t="shared" si="199"/>
        <v>81.44267908983889</v>
      </c>
      <c r="G933" s="24">
        <f t="shared" si="200"/>
        <v>0.14262500003232853</v>
      </c>
      <c r="H933" s="2">
        <f t="shared" si="201"/>
        <v>11.986301691369338</v>
      </c>
      <c r="I933" s="24">
        <f t="shared" si="202"/>
        <v>6.3851060406433682</v>
      </c>
      <c r="J933" s="5">
        <f t="shared" si="203"/>
        <v>1.6494090673778695E-9</v>
      </c>
      <c r="K933" s="16">
        <f t="shared" si="204"/>
        <v>-51.964121310895173</v>
      </c>
      <c r="L933" s="58" t="b">
        <f t="shared" si="205"/>
        <v>0</v>
      </c>
      <c r="M933" s="66">
        <f t="shared" si="206"/>
        <v>-1.5516001622484961</v>
      </c>
      <c r="N933" s="65">
        <f t="shared" si="207"/>
        <v>4.4799999999999267</v>
      </c>
    </row>
    <row r="934" spans="2:14">
      <c r="B934" s="25">
        <f t="shared" si="195"/>
        <v>4.4849999999999266</v>
      </c>
      <c r="C934" s="17">
        <f t="shared" si="196"/>
        <v>48.73871942837367</v>
      </c>
      <c r="D934" s="17">
        <f t="shared" si="197"/>
        <v>11.58130127709336</v>
      </c>
      <c r="E934" s="25">
        <f t="shared" si="198"/>
        <v>1.2358009964200836E-9</v>
      </c>
      <c r="F934" s="2">
        <f t="shared" si="199"/>
        <v>81.442679089883583</v>
      </c>
      <c r="G934" s="24">
        <f t="shared" si="200"/>
        <v>0.14262500003142525</v>
      </c>
      <c r="H934" s="2">
        <f t="shared" si="201"/>
        <v>11.986301691302929</v>
      </c>
      <c r="I934" s="24">
        <f t="shared" si="202"/>
        <v>6.3851060406468729</v>
      </c>
      <c r="J934" s="5">
        <f t="shared" si="203"/>
        <v>1.6033234830495517E-9</v>
      </c>
      <c r="K934" s="16">
        <f t="shared" si="204"/>
        <v>-51.964121311108087</v>
      </c>
      <c r="L934" s="58" t="b">
        <f t="shared" si="205"/>
        <v>0</v>
      </c>
      <c r="M934" s="66">
        <f t="shared" si="206"/>
        <v>-1.5516001622493469</v>
      </c>
      <c r="N934" s="65">
        <f t="shared" si="207"/>
        <v>4.4849999999999266</v>
      </c>
    </row>
    <row r="935" spans="2:14">
      <c r="B935" s="25">
        <f t="shared" ref="B935:B998" si="208">B934+$C$23</f>
        <v>4.4899999999999265</v>
      </c>
      <c r="C935" s="17">
        <f t="shared" si="196"/>
        <v>48.796625934759156</v>
      </c>
      <c r="D935" s="17">
        <f t="shared" si="197"/>
        <v>11.581301277099538</v>
      </c>
      <c r="E935" s="25">
        <f t="shared" si="198"/>
        <v>1.2012857571015863E-9</v>
      </c>
      <c r="F935" s="2">
        <f t="shared" si="199"/>
        <v>81.442679089927026</v>
      </c>
      <c r="G935" s="24">
        <f t="shared" si="200"/>
        <v>0.14262500003054718</v>
      </c>
      <c r="H935" s="2">
        <f t="shared" si="201"/>
        <v>11.986301691238369</v>
      </c>
      <c r="I935" s="24">
        <f t="shared" si="202"/>
        <v>6.3851060406502782</v>
      </c>
      <c r="J935" s="5">
        <f t="shared" si="203"/>
        <v>1.558523718244652E-9</v>
      </c>
      <c r="K935" s="16">
        <f t="shared" si="204"/>
        <v>-51.964121311314919</v>
      </c>
      <c r="L935" s="58" t="b">
        <f t="shared" si="205"/>
        <v>0</v>
      </c>
      <c r="M935" s="66">
        <f t="shared" si="206"/>
        <v>-1.5516001622501747</v>
      </c>
      <c r="N935" s="65">
        <f t="shared" si="207"/>
        <v>4.4899999999999265</v>
      </c>
    </row>
    <row r="936" spans="2:14">
      <c r="B936" s="25">
        <f t="shared" si="208"/>
        <v>4.4949999999999264</v>
      </c>
      <c r="C936" s="17">
        <f t="shared" si="196"/>
        <v>48.85453244114467</v>
      </c>
      <c r="D936" s="17">
        <f t="shared" si="197"/>
        <v>11.581301277105544</v>
      </c>
      <c r="E936" s="25">
        <f t="shared" si="198"/>
        <v>1.1677081115650949E-9</v>
      </c>
      <c r="F936" s="2">
        <f t="shared" si="199"/>
        <v>81.442679089969261</v>
      </c>
      <c r="G936" s="24">
        <f t="shared" si="200"/>
        <v>0.14262500002969372</v>
      </c>
      <c r="H936" s="2">
        <f t="shared" si="201"/>
        <v>11.986301691175619</v>
      </c>
      <c r="I936" s="24">
        <f t="shared" si="202"/>
        <v>6.3851060406535902</v>
      </c>
      <c r="J936" s="5">
        <f t="shared" si="203"/>
        <v>1.514980034846439E-9</v>
      </c>
      <c r="K936" s="16">
        <f t="shared" si="204"/>
        <v>-51.964121311516088</v>
      </c>
      <c r="L936" s="58" t="b">
        <f t="shared" si="205"/>
        <v>0</v>
      </c>
      <c r="M936" s="66">
        <f t="shared" si="206"/>
        <v>-1.5516001622509794</v>
      </c>
      <c r="N936" s="65">
        <f t="shared" si="207"/>
        <v>4.4949999999999264</v>
      </c>
    </row>
    <row r="937" spans="2:14">
      <c r="B937" s="25">
        <f t="shared" si="208"/>
        <v>4.4999999999999263</v>
      </c>
      <c r="C937" s="17">
        <f t="shared" si="196"/>
        <v>48.912438947530212</v>
      </c>
      <c r="D937" s="17">
        <f t="shared" si="197"/>
        <v>11.581301277111383</v>
      </c>
      <c r="E937" s="25">
        <f t="shared" si="198"/>
        <v>1.1350833407337154E-9</v>
      </c>
      <c r="F937" s="2">
        <f t="shared" si="199"/>
        <v>81.442679090010316</v>
      </c>
      <c r="G937" s="24">
        <f t="shared" si="200"/>
        <v>0.14262500002886411</v>
      </c>
      <c r="H937" s="2">
        <f t="shared" si="201"/>
        <v>11.986301691114623</v>
      </c>
      <c r="I937" s="24">
        <f t="shared" si="202"/>
        <v>6.385106040656809</v>
      </c>
      <c r="J937" s="5">
        <f t="shared" si="203"/>
        <v>1.4726527820326049E-9</v>
      </c>
      <c r="K937" s="16">
        <f t="shared" si="204"/>
        <v>-51.964121311711658</v>
      </c>
      <c r="L937" s="58" t="b">
        <f t="shared" si="205"/>
        <v>0</v>
      </c>
      <c r="M937" s="66">
        <f t="shared" si="206"/>
        <v>-1.551600162251761</v>
      </c>
      <c r="N937" s="65">
        <f t="shared" si="207"/>
        <v>4.4999999999999263</v>
      </c>
    </row>
    <row r="938" spans="2:14">
      <c r="B938" s="25">
        <f t="shared" si="208"/>
        <v>4.5049999999999262</v>
      </c>
      <c r="C938" s="17">
        <f t="shared" si="196"/>
        <v>48.970345453915783</v>
      </c>
      <c r="D938" s="17">
        <f t="shared" si="197"/>
        <v>11.581301277117058</v>
      </c>
      <c r="E938" s="25">
        <f t="shared" si="198"/>
        <v>1.103364510343622E-9</v>
      </c>
      <c r="F938" s="2">
        <f t="shared" si="199"/>
        <v>81.442679090050234</v>
      </c>
      <c r="G938" s="24">
        <f t="shared" si="200"/>
        <v>0.14262500002805734</v>
      </c>
      <c r="H938" s="2">
        <f t="shared" si="201"/>
        <v>11.986301691055306</v>
      </c>
      <c r="I938" s="24">
        <f t="shared" si="202"/>
        <v>6.385106040659938</v>
      </c>
      <c r="J938" s="5">
        <f t="shared" si="203"/>
        <v>1.4314909801744679E-9</v>
      </c>
      <c r="K938" s="16">
        <f t="shared" si="204"/>
        <v>-51.964121311901721</v>
      </c>
      <c r="L938" s="58" t="b">
        <f t="shared" si="205"/>
        <v>0</v>
      </c>
      <c r="M938" s="66">
        <f t="shared" si="206"/>
        <v>-1.5516001622525213</v>
      </c>
      <c r="N938" s="65">
        <f t="shared" si="207"/>
        <v>4.5049999999999262</v>
      </c>
    </row>
    <row r="939" spans="2:14">
      <c r="B939" s="25">
        <f t="shared" si="208"/>
        <v>4.5099999999999261</v>
      </c>
      <c r="C939" s="17">
        <f t="shared" si="196"/>
        <v>49.028251960301382</v>
      </c>
      <c r="D939" s="17">
        <f t="shared" si="197"/>
        <v>11.581301277122575</v>
      </c>
      <c r="E939" s="25">
        <f t="shared" si="198"/>
        <v>1.0725276075156481E-9</v>
      </c>
      <c r="F939" s="2">
        <f t="shared" si="199"/>
        <v>81.44267909008903</v>
      </c>
      <c r="G939" s="24">
        <f t="shared" si="200"/>
        <v>0.14262500002727319</v>
      </c>
      <c r="H939" s="2">
        <f t="shared" si="201"/>
        <v>11.986301690997651</v>
      </c>
      <c r="I939" s="24">
        <f t="shared" si="202"/>
        <v>6.38510604066298</v>
      </c>
      <c r="J939" s="5">
        <f t="shared" si="203"/>
        <v>1.3914833004656541E-9</v>
      </c>
      <c r="K939" s="16">
        <f t="shared" si="204"/>
        <v>-51.964121312086505</v>
      </c>
      <c r="L939" s="58" t="b">
        <f t="shared" si="205"/>
        <v>0</v>
      </c>
      <c r="M939" s="66">
        <f t="shared" si="206"/>
        <v>-1.5516001622532603</v>
      </c>
      <c r="N939" s="65">
        <f t="shared" si="207"/>
        <v>4.5099999999999261</v>
      </c>
    </row>
    <row r="940" spans="2:14">
      <c r="B940" s="25">
        <f t="shared" si="208"/>
        <v>4.514999999999926</v>
      </c>
      <c r="C940" s="17">
        <f t="shared" si="196"/>
        <v>49.08615846668701</v>
      </c>
      <c r="D940" s="17">
        <f t="shared" si="197"/>
        <v>11.581301277127938</v>
      </c>
      <c r="E940" s="25">
        <f t="shared" si="198"/>
        <v>1.0425497108651348E-9</v>
      </c>
      <c r="F940" s="2">
        <f t="shared" si="199"/>
        <v>81.442679090126745</v>
      </c>
      <c r="G940" s="24">
        <f t="shared" si="200"/>
        <v>0.14262500002651107</v>
      </c>
      <c r="H940" s="2">
        <f t="shared" si="201"/>
        <v>11.986301690941618</v>
      </c>
      <c r="I940" s="24">
        <f t="shared" si="202"/>
        <v>6.3851060406659368</v>
      </c>
      <c r="J940" s="5">
        <f t="shared" si="203"/>
        <v>1.3526000047894329E-9</v>
      </c>
      <c r="K940" s="16">
        <f t="shared" si="204"/>
        <v>-51.964121312266101</v>
      </c>
      <c r="L940" s="58" t="b">
        <f t="shared" si="205"/>
        <v>0</v>
      </c>
      <c r="M940" s="66">
        <f t="shared" si="206"/>
        <v>-1.5516001622539797</v>
      </c>
      <c r="N940" s="65">
        <f t="shared" si="207"/>
        <v>4.514999999999926</v>
      </c>
    </row>
    <row r="941" spans="2:14">
      <c r="B941" s="25">
        <f t="shared" si="208"/>
        <v>4.5199999999999259</v>
      </c>
      <c r="C941" s="17">
        <f t="shared" si="196"/>
        <v>49.144064973072666</v>
      </c>
      <c r="D941" s="17">
        <f t="shared" si="197"/>
        <v>11.581301277133152</v>
      </c>
      <c r="E941" s="25">
        <f t="shared" si="198"/>
        <v>1.013407899007423E-9</v>
      </c>
      <c r="F941" s="2">
        <f t="shared" si="199"/>
        <v>81.442679090163395</v>
      </c>
      <c r="G941" s="24">
        <f t="shared" si="200"/>
        <v>0.14262500002577042</v>
      </c>
      <c r="H941" s="2">
        <f t="shared" si="201"/>
        <v>11.986301690887164</v>
      </c>
      <c r="I941" s="24">
        <f t="shared" si="202"/>
        <v>6.38510604066881</v>
      </c>
      <c r="J941" s="5">
        <f t="shared" si="203"/>
        <v>1.3148113550290728E-9</v>
      </c>
      <c r="K941" s="16">
        <f t="shared" si="204"/>
        <v>-51.964121312440767</v>
      </c>
      <c r="L941" s="58" t="b">
        <f t="shared" si="205"/>
        <v>0</v>
      </c>
      <c r="M941" s="66">
        <f t="shared" si="206"/>
        <v>-1.5516001622546796</v>
      </c>
      <c r="N941" s="65">
        <f t="shared" si="207"/>
        <v>4.5199999999999259</v>
      </c>
    </row>
    <row r="942" spans="2:14">
      <c r="B942" s="25">
        <f t="shared" si="208"/>
        <v>4.5249999999999257</v>
      </c>
      <c r="C942" s="17">
        <f t="shared" si="196"/>
        <v>49.201971479458344</v>
      </c>
      <c r="D942" s="17">
        <f t="shared" si="197"/>
        <v>11.581301277138218</v>
      </c>
      <c r="E942" s="25">
        <f t="shared" si="198"/>
        <v>9.8510108044800525E-10</v>
      </c>
      <c r="F942" s="2">
        <f t="shared" si="199"/>
        <v>81.442679090199036</v>
      </c>
      <c r="G942" s="24">
        <f t="shared" si="200"/>
        <v>0.14262500002505002</v>
      </c>
      <c r="H942" s="2">
        <f t="shared" si="201"/>
        <v>11.986301690834198</v>
      </c>
      <c r="I942" s="24">
        <f t="shared" si="202"/>
        <v>6.3851060406716043</v>
      </c>
      <c r="J942" s="5">
        <f t="shared" si="203"/>
        <v>1.2780564588503151E-9</v>
      </c>
      <c r="K942" s="16">
        <f t="shared" si="204"/>
        <v>-51.964121312610402</v>
      </c>
      <c r="L942" s="58" t="b">
        <f t="shared" si="205"/>
        <v>0</v>
      </c>
      <c r="M942" s="66">
        <f t="shared" si="206"/>
        <v>-1.5516001622553564</v>
      </c>
      <c r="N942" s="65">
        <f t="shared" si="207"/>
        <v>4.5249999999999257</v>
      </c>
    </row>
    <row r="943" spans="2:14">
      <c r="B943" s="25">
        <f t="shared" si="208"/>
        <v>4.5299999999999256</v>
      </c>
      <c r="C943" s="17">
        <f t="shared" si="196"/>
        <v>49.259877985844049</v>
      </c>
      <c r="D943" s="17">
        <f t="shared" si="197"/>
        <v>11.581301277143144</v>
      </c>
      <c r="E943" s="25">
        <f t="shared" si="198"/>
        <v>9.5756703999994983E-10</v>
      </c>
      <c r="F943" s="2">
        <f t="shared" si="199"/>
        <v>81.442679090233668</v>
      </c>
      <c r="G943" s="24">
        <f t="shared" si="200"/>
        <v>0.14262500002435027</v>
      </c>
      <c r="H943" s="2">
        <f t="shared" si="201"/>
        <v>11.986301690782749</v>
      </c>
      <c r="I943" s="24">
        <f t="shared" si="202"/>
        <v>6.3851060406743194</v>
      </c>
      <c r="J943" s="5">
        <f t="shared" si="203"/>
        <v>1.2423551416643142E-9</v>
      </c>
      <c r="K943" s="16">
        <f t="shared" si="204"/>
        <v>-51.964121312775326</v>
      </c>
      <c r="L943" s="58" t="b">
        <f t="shared" si="205"/>
        <v>0</v>
      </c>
      <c r="M943" s="66">
        <f t="shared" si="206"/>
        <v>-1.5516001622560172</v>
      </c>
      <c r="N943" s="65">
        <f t="shared" si="207"/>
        <v>4.5299999999999256</v>
      </c>
    </row>
    <row r="944" spans="2:14">
      <c r="B944" s="25">
        <f t="shared" si="208"/>
        <v>4.5349999999999255</v>
      </c>
      <c r="C944" s="17">
        <f t="shared" si="196"/>
        <v>49.317784492229777</v>
      </c>
      <c r="D944" s="17">
        <f t="shared" si="197"/>
        <v>11.581301277147931</v>
      </c>
      <c r="E944" s="25">
        <f t="shared" si="198"/>
        <v>9.3082215008086989E-10</v>
      </c>
      <c r="F944" s="2">
        <f t="shared" si="199"/>
        <v>81.442679090267333</v>
      </c>
      <c r="G944" s="24">
        <f t="shared" si="200"/>
        <v>0.14262500002366976</v>
      </c>
      <c r="H944" s="2">
        <f t="shared" si="201"/>
        <v>11.986301690732715</v>
      </c>
      <c r="I944" s="24">
        <f t="shared" si="202"/>
        <v>6.3851060406769591</v>
      </c>
      <c r="J944" s="5">
        <f t="shared" si="203"/>
        <v>1.207635182330437E-9</v>
      </c>
      <c r="K944" s="16">
        <f t="shared" si="204"/>
        <v>-51.964121312935639</v>
      </c>
      <c r="L944" s="58" t="b">
        <f t="shared" si="205"/>
        <v>0</v>
      </c>
      <c r="M944" s="66">
        <f t="shared" si="206"/>
        <v>-1.5516001622566584</v>
      </c>
      <c r="N944" s="65">
        <f t="shared" si="207"/>
        <v>4.5349999999999255</v>
      </c>
    </row>
    <row r="945" spans="2:14">
      <c r="B945" s="25">
        <f t="shared" si="208"/>
        <v>4.5399999999999254</v>
      </c>
      <c r="C945" s="17">
        <f t="shared" si="196"/>
        <v>49.375690998615525</v>
      </c>
      <c r="D945" s="17">
        <f t="shared" si="197"/>
        <v>11.581301277152585</v>
      </c>
      <c r="E945" s="25">
        <f t="shared" si="198"/>
        <v>9.0480419550383425E-10</v>
      </c>
      <c r="F945" s="2">
        <f t="shared" si="199"/>
        <v>81.442679090300075</v>
      </c>
      <c r="G945" s="24">
        <f t="shared" si="200"/>
        <v>0.14262500002300815</v>
      </c>
      <c r="H945" s="2">
        <f t="shared" si="201"/>
        <v>11.986301690684071</v>
      </c>
      <c r="I945" s="24">
        <f t="shared" si="202"/>
        <v>6.385106040679525</v>
      </c>
      <c r="J945" s="5">
        <f t="shared" si="203"/>
        <v>1.1738795876391235E-9</v>
      </c>
      <c r="K945" s="16">
        <f t="shared" si="204"/>
        <v>-51.964121313091582</v>
      </c>
      <c r="L945" s="58" t="b">
        <f t="shared" si="205"/>
        <v>0</v>
      </c>
      <c r="M945" s="66">
        <f t="shared" si="206"/>
        <v>-1.5516001622572819</v>
      </c>
      <c r="N945" s="65">
        <f t="shared" si="207"/>
        <v>4.5399999999999254</v>
      </c>
    </row>
    <row r="946" spans="2:14">
      <c r="B946" s="25">
        <f t="shared" si="208"/>
        <v>4.5449999999999253</v>
      </c>
      <c r="C946" s="17">
        <f t="shared" si="196"/>
        <v>49.433597505001302</v>
      </c>
      <c r="D946" s="17">
        <f t="shared" si="197"/>
        <v>11.58130127715711</v>
      </c>
      <c r="E946" s="25">
        <f t="shared" si="198"/>
        <v>8.7952736569744117E-10</v>
      </c>
      <c r="F946" s="2">
        <f t="shared" si="199"/>
        <v>81.442679090331893</v>
      </c>
      <c r="G946" s="24">
        <f t="shared" si="200"/>
        <v>0.14262500002236517</v>
      </c>
      <c r="H946" s="2">
        <f t="shared" si="201"/>
        <v>11.986301690636797</v>
      </c>
      <c r="I946" s="24">
        <f t="shared" si="202"/>
        <v>6.3851060406820199</v>
      </c>
      <c r="J946" s="5">
        <f t="shared" si="203"/>
        <v>1.1410741965824061E-9</v>
      </c>
      <c r="K946" s="16">
        <f t="shared" si="204"/>
        <v>-51.964121313243062</v>
      </c>
      <c r="L946" s="58" t="b">
        <f t="shared" si="205"/>
        <v>0</v>
      </c>
      <c r="M946" s="66">
        <f t="shared" si="206"/>
        <v>-1.5516001622578877</v>
      </c>
      <c r="N946" s="65">
        <f t="shared" si="207"/>
        <v>4.5449999999999253</v>
      </c>
    </row>
    <row r="947" spans="2:14">
      <c r="B947" s="25">
        <f t="shared" si="208"/>
        <v>4.5499999999999252</v>
      </c>
      <c r="C947" s="17">
        <f t="shared" si="196"/>
        <v>49.4915040113871</v>
      </c>
      <c r="D947" s="17">
        <f t="shared" si="197"/>
        <v>11.581301277161508</v>
      </c>
      <c r="E947" s="25">
        <f t="shared" si="198"/>
        <v>8.5493708593631199E-10</v>
      </c>
      <c r="F947" s="2">
        <f t="shared" si="199"/>
        <v>81.442679090362802</v>
      </c>
      <c r="G947" s="24">
        <f t="shared" si="200"/>
        <v>0.14262500002174047</v>
      </c>
      <c r="H947" s="2">
        <f t="shared" si="201"/>
        <v>11.986301690590865</v>
      </c>
      <c r="I947" s="24">
        <f t="shared" si="202"/>
        <v>6.3851060406844438</v>
      </c>
      <c r="J947" s="5">
        <f t="shared" si="203"/>
        <v>1.1092020159507246E-9</v>
      </c>
      <c r="K947" s="16">
        <f t="shared" si="204"/>
        <v>-51.964121313390322</v>
      </c>
      <c r="L947" s="58" t="b">
        <f t="shared" si="205"/>
        <v>0</v>
      </c>
      <c r="M947" s="66">
        <f t="shared" si="206"/>
        <v>-1.5516001622584774</v>
      </c>
      <c r="N947" s="65">
        <f t="shared" si="207"/>
        <v>4.5499999999999252</v>
      </c>
    </row>
    <row r="948" spans="2:14">
      <c r="B948" s="25">
        <f t="shared" si="208"/>
        <v>4.5549999999999251</v>
      </c>
      <c r="C948" s="17">
        <f t="shared" si="196"/>
        <v>49.54941051777292</v>
      </c>
      <c r="D948" s="17">
        <f t="shared" si="197"/>
        <v>11.581301277165782</v>
      </c>
      <c r="E948" s="25">
        <f t="shared" si="198"/>
        <v>8.3105846059412081E-10</v>
      </c>
      <c r="F948" s="2">
        <f t="shared" si="199"/>
        <v>81.442679090392872</v>
      </c>
      <c r="G948" s="24">
        <f t="shared" si="200"/>
        <v>0.14262500002113265</v>
      </c>
      <c r="H948" s="2">
        <f t="shared" si="201"/>
        <v>11.986301690546179</v>
      </c>
      <c r="I948" s="24">
        <f t="shared" si="202"/>
        <v>6.385106040686801</v>
      </c>
      <c r="J948" s="5">
        <f t="shared" si="203"/>
        <v>1.0781908246034461E-9</v>
      </c>
      <c r="K948" s="16">
        <f t="shared" si="204"/>
        <v>-51.964121313533454</v>
      </c>
      <c r="L948" s="58" t="b">
        <f t="shared" si="205"/>
        <v>0</v>
      </c>
      <c r="M948" s="66">
        <f t="shared" si="206"/>
        <v>-1.5516001622590494</v>
      </c>
      <c r="N948" s="65">
        <f t="shared" si="207"/>
        <v>4.5549999999999251</v>
      </c>
    </row>
    <row r="949" spans="2:14">
      <c r="B949" s="25">
        <f t="shared" si="208"/>
        <v>4.559999999999925</v>
      </c>
      <c r="C949" s="17">
        <f t="shared" si="196"/>
        <v>49.60731702415876</v>
      </c>
      <c r="D949" s="17">
        <f t="shared" si="197"/>
        <v>11.581301277169937</v>
      </c>
      <c r="E949" s="25">
        <f t="shared" si="198"/>
        <v>8.0782709149492108E-10</v>
      </c>
      <c r="F949" s="2">
        <f t="shared" si="199"/>
        <v>81.442679090422089</v>
      </c>
      <c r="G949" s="24">
        <f t="shared" si="200"/>
        <v>0.14262500002054232</v>
      </c>
      <c r="H949" s="2">
        <f t="shared" si="201"/>
        <v>11.986301690502774</v>
      </c>
      <c r="I949" s="24">
        <f t="shared" si="202"/>
        <v>6.3851060406890916</v>
      </c>
      <c r="J949" s="5">
        <f t="shared" si="203"/>
        <v>1.0480717767580986E-9</v>
      </c>
      <c r="K949" s="16">
        <f t="shared" si="204"/>
        <v>-51.964121313672692</v>
      </c>
      <c r="L949" s="58" t="b">
        <f t="shared" si="205"/>
        <v>0</v>
      </c>
      <c r="M949" s="66">
        <f t="shared" si="206"/>
        <v>-1.5516001622596054</v>
      </c>
      <c r="N949" s="65">
        <f t="shared" si="207"/>
        <v>4.559999999999925</v>
      </c>
    </row>
    <row r="950" spans="2:14">
      <c r="B950" s="25">
        <f t="shared" si="208"/>
        <v>4.5649999999999249</v>
      </c>
      <c r="C950" s="17">
        <f t="shared" si="196"/>
        <v>49.665223530544623</v>
      </c>
      <c r="D950" s="17">
        <f t="shared" si="197"/>
        <v>11.581301277173976</v>
      </c>
      <c r="E950" s="25">
        <f t="shared" si="198"/>
        <v>7.8525171059477307E-10</v>
      </c>
      <c r="F950" s="2">
        <f t="shared" si="199"/>
        <v>81.442679090450497</v>
      </c>
      <c r="G950" s="24">
        <f t="shared" si="200"/>
        <v>0.14262500001996825</v>
      </c>
      <c r="H950" s="2">
        <f t="shared" si="201"/>
        <v>11.986301690460568</v>
      </c>
      <c r="I950" s="24">
        <f t="shared" si="202"/>
        <v>6.3851060406913183</v>
      </c>
      <c r="J950" s="5">
        <f t="shared" si="203"/>
        <v>1.0187825639796264E-9</v>
      </c>
      <c r="K950" s="16">
        <f t="shared" si="204"/>
        <v>-51.964121313807972</v>
      </c>
      <c r="L950" s="58" t="b">
        <f t="shared" si="205"/>
        <v>0</v>
      </c>
      <c r="M950" s="66">
        <f t="shared" si="206"/>
        <v>-1.5516001622601472</v>
      </c>
      <c r="N950" s="65">
        <f t="shared" si="207"/>
        <v>4.5649999999999249</v>
      </c>
    </row>
    <row r="951" spans="2:14">
      <c r="B951" s="25">
        <f t="shared" si="208"/>
        <v>4.5699999999999248</v>
      </c>
      <c r="C951" s="17">
        <f t="shared" si="196"/>
        <v>49.723130036930499</v>
      </c>
      <c r="D951" s="17">
        <f t="shared" si="197"/>
        <v>11.581301277177902</v>
      </c>
      <c r="E951" s="25">
        <f t="shared" si="198"/>
        <v>7.6330939650901775E-10</v>
      </c>
      <c r="F951" s="2">
        <f t="shared" si="199"/>
        <v>81.442679090478094</v>
      </c>
      <c r="G951" s="24">
        <f t="shared" si="200"/>
        <v>0.14262500001941048</v>
      </c>
      <c r="H951" s="2">
        <f t="shared" si="201"/>
        <v>11.986301690419557</v>
      </c>
      <c r="I951" s="24">
        <f t="shared" si="202"/>
        <v>6.3851060406934828</v>
      </c>
      <c r="J951" s="5">
        <f t="shared" si="203"/>
        <v>9.9032460236882645E-10</v>
      </c>
      <c r="K951" s="16">
        <f t="shared" si="204"/>
        <v>-51.96412131393943</v>
      </c>
      <c r="L951" s="58" t="b">
        <f t="shared" si="205"/>
        <v>0</v>
      </c>
      <c r="M951" s="66">
        <f t="shared" si="206"/>
        <v>-1.551600162260673</v>
      </c>
      <c r="N951" s="65">
        <f t="shared" si="207"/>
        <v>4.5699999999999248</v>
      </c>
    </row>
    <row r="952" spans="2:14">
      <c r="B952" s="25">
        <f t="shared" si="208"/>
        <v>4.5749999999999247</v>
      </c>
      <c r="C952" s="17">
        <f t="shared" si="196"/>
        <v>49.781036543316397</v>
      </c>
      <c r="D952" s="17">
        <f t="shared" si="197"/>
        <v>11.581301277181719</v>
      </c>
      <c r="E952" s="25">
        <f t="shared" si="198"/>
        <v>7.4197613635848865E-10</v>
      </c>
      <c r="F952" s="2">
        <f t="shared" si="199"/>
        <v>81.442679090504953</v>
      </c>
      <c r="G952" s="24">
        <f t="shared" si="200"/>
        <v>0.1426250000188676</v>
      </c>
      <c r="H952" s="2">
        <f t="shared" si="201"/>
        <v>11.986301690379642</v>
      </c>
      <c r="I952" s="24">
        <f t="shared" si="202"/>
        <v>6.3851060406955877</v>
      </c>
      <c r="J952" s="5">
        <f t="shared" si="203"/>
        <v>9.6262708688586298E-10</v>
      </c>
      <c r="K952" s="16">
        <f t="shared" si="204"/>
        <v>-51.96412131406732</v>
      </c>
      <c r="L952" s="58" t="b">
        <f t="shared" si="205"/>
        <v>0</v>
      </c>
      <c r="M952" s="66">
        <f t="shared" si="206"/>
        <v>-1.5516001622611846</v>
      </c>
      <c r="N952" s="65">
        <f t="shared" si="207"/>
        <v>4.5749999999999247</v>
      </c>
    </row>
    <row r="953" spans="2:14">
      <c r="B953" s="25">
        <f t="shared" si="208"/>
        <v>4.5799999999999246</v>
      </c>
      <c r="C953" s="17">
        <f t="shared" si="196"/>
        <v>49.838943049702316</v>
      </c>
      <c r="D953" s="17">
        <f t="shared" si="197"/>
        <v>11.581301277185428</v>
      </c>
      <c r="E953" s="25">
        <f t="shared" si="198"/>
        <v>7.2125193014318577E-10</v>
      </c>
      <c r="F953" s="2">
        <f t="shared" si="199"/>
        <v>81.44267909053103</v>
      </c>
      <c r="G953" s="24">
        <f t="shared" si="200"/>
        <v>0.14262500001834061</v>
      </c>
      <c r="H953" s="2">
        <f t="shared" si="201"/>
        <v>11.986301690340897</v>
      </c>
      <c r="I953" s="24">
        <f t="shared" si="202"/>
        <v>6.3851060406976323</v>
      </c>
      <c r="J953" s="5">
        <f t="shared" si="203"/>
        <v>9.357395810586209E-10</v>
      </c>
      <c r="K953" s="16">
        <f t="shared" si="204"/>
        <v>-51.964121314191487</v>
      </c>
      <c r="L953" s="58" t="b">
        <f t="shared" si="205"/>
        <v>0</v>
      </c>
      <c r="M953" s="66">
        <f t="shared" si="206"/>
        <v>-1.551600162261682</v>
      </c>
      <c r="N953" s="65">
        <f t="shared" si="207"/>
        <v>4.5799999999999246</v>
      </c>
    </row>
    <row r="954" spans="2:14">
      <c r="B954" s="25">
        <f t="shared" si="208"/>
        <v>4.5849999999999245</v>
      </c>
      <c r="C954" s="17">
        <f t="shared" si="196"/>
        <v>49.896849556088249</v>
      </c>
      <c r="D954" s="17">
        <f t="shared" si="197"/>
        <v>11.581301277189034</v>
      </c>
      <c r="E954" s="25">
        <f t="shared" si="198"/>
        <v>7.0108984359928331E-10</v>
      </c>
      <c r="F954" s="2">
        <f t="shared" si="199"/>
        <v>81.442679090556382</v>
      </c>
      <c r="G954" s="24">
        <f t="shared" si="200"/>
        <v>0.1426250000178283</v>
      </c>
      <c r="H954" s="2">
        <f t="shared" si="201"/>
        <v>11.986301690303229</v>
      </c>
      <c r="I954" s="24">
        <f t="shared" si="202"/>
        <v>6.3851060406996201</v>
      </c>
      <c r="J954" s="5">
        <f t="shared" si="203"/>
        <v>9.0960119255284126E-10</v>
      </c>
      <c r="K954" s="16">
        <f t="shared" si="204"/>
        <v>-51.964121314312237</v>
      </c>
      <c r="L954" s="58" t="b">
        <f t="shared" si="205"/>
        <v>0</v>
      </c>
      <c r="M954" s="66">
        <f t="shared" si="206"/>
        <v>-1.5516001622621651</v>
      </c>
      <c r="N954" s="65">
        <f t="shared" si="207"/>
        <v>4.5849999999999245</v>
      </c>
    </row>
    <row r="955" spans="2:14">
      <c r="B955" s="25">
        <f t="shared" si="208"/>
        <v>4.5899999999999244</v>
      </c>
      <c r="C955" s="17">
        <f t="shared" si="196"/>
        <v>49.954756062474203</v>
      </c>
      <c r="D955" s="17">
        <f t="shared" si="197"/>
        <v>11.581301277192539</v>
      </c>
      <c r="E955" s="25">
        <f t="shared" si="198"/>
        <v>6.8151279811144049E-10</v>
      </c>
      <c r="F955" s="2">
        <f t="shared" si="199"/>
        <v>81.442679090581038</v>
      </c>
      <c r="G955" s="24">
        <f t="shared" si="200"/>
        <v>0.14262500001733008</v>
      </c>
      <c r="H955" s="2">
        <f t="shared" si="201"/>
        <v>11.9863016902666</v>
      </c>
      <c r="I955" s="24">
        <f t="shared" si="202"/>
        <v>6.3851060407015527</v>
      </c>
      <c r="J955" s="5">
        <f t="shared" si="203"/>
        <v>8.8418218325179343E-10</v>
      </c>
      <c r="K955" s="16">
        <f t="shared" si="204"/>
        <v>-51.964121314429605</v>
      </c>
      <c r="L955" s="58" t="b">
        <f t="shared" si="205"/>
        <v>0</v>
      </c>
      <c r="M955" s="66">
        <f t="shared" si="206"/>
        <v>-1.5516001622626341</v>
      </c>
      <c r="N955" s="65">
        <f t="shared" si="207"/>
        <v>4.5899999999999244</v>
      </c>
    </row>
    <row r="956" spans="2:14">
      <c r="B956" s="25">
        <f t="shared" si="208"/>
        <v>4.5949999999999243</v>
      </c>
      <c r="C956" s="17">
        <f t="shared" si="196"/>
        <v>50.012662568860172</v>
      </c>
      <c r="D956" s="17">
        <f t="shared" si="197"/>
        <v>11.581301277195946</v>
      </c>
      <c r="E956" s="25">
        <f t="shared" si="198"/>
        <v>6.6247495091033896E-10</v>
      </c>
      <c r="F956" s="2">
        <f t="shared" si="199"/>
        <v>81.442679090604997</v>
      </c>
      <c r="G956" s="24">
        <f t="shared" si="200"/>
        <v>0.14262500001684578</v>
      </c>
      <c r="H956" s="2">
        <f t="shared" si="201"/>
        <v>11.986301690230992</v>
      </c>
      <c r="I956" s="24">
        <f t="shared" si="202"/>
        <v>6.3851060407034312</v>
      </c>
      <c r="J956" s="5">
        <f t="shared" si="203"/>
        <v>8.5947264044990013E-10</v>
      </c>
      <c r="K956" s="16">
        <f t="shared" si="204"/>
        <v>-51.964121314543718</v>
      </c>
      <c r="L956" s="58" t="b">
        <f t="shared" si="205"/>
        <v>0</v>
      </c>
      <c r="M956" s="66">
        <f t="shared" si="206"/>
        <v>-1.5516001622630906</v>
      </c>
      <c r="N956" s="65">
        <f t="shared" si="207"/>
        <v>4.5949999999999243</v>
      </c>
    </row>
    <row r="957" spans="2:14">
      <c r="B957" s="25">
        <f t="shared" si="208"/>
        <v>4.5999999999999241</v>
      </c>
      <c r="C957" s="17">
        <f t="shared" si="196"/>
        <v>50.070569075246162</v>
      </c>
      <c r="D957" s="17">
        <f t="shared" si="197"/>
        <v>11.581301277199259</v>
      </c>
      <c r="E957" s="25">
        <f t="shared" si="198"/>
        <v>6.4395338061131976E-10</v>
      </c>
      <c r="F957" s="2">
        <f t="shared" si="199"/>
        <v>81.442679090628289</v>
      </c>
      <c r="G957" s="24">
        <f t="shared" si="200"/>
        <v>0.14262500001637518</v>
      </c>
      <c r="H957" s="2">
        <f t="shared" si="201"/>
        <v>11.986301690196392</v>
      </c>
      <c r="I957" s="24">
        <f t="shared" si="202"/>
        <v>6.3851060407052573</v>
      </c>
      <c r="J957" s="5">
        <f t="shared" si="203"/>
        <v>8.3546265144158436E-10</v>
      </c>
      <c r="K957" s="16">
        <f t="shared" si="204"/>
        <v>-51.964121314654676</v>
      </c>
      <c r="L957" s="58" t="b">
        <f t="shared" si="205"/>
        <v>0</v>
      </c>
      <c r="M957" s="66">
        <f t="shared" si="206"/>
        <v>-1.5516001622635347</v>
      </c>
      <c r="N957" s="65">
        <f t="shared" si="207"/>
        <v>4.5999999999999241</v>
      </c>
    </row>
    <row r="958" spans="2:14">
      <c r="B958" s="25">
        <f t="shared" si="208"/>
        <v>4.604999999999924</v>
      </c>
      <c r="C958" s="17">
        <f t="shared" si="196"/>
        <v>50.128475581632166</v>
      </c>
      <c r="D958" s="17">
        <f t="shared" si="197"/>
        <v>11.581301277202479</v>
      </c>
      <c r="E958" s="25">
        <f t="shared" si="198"/>
        <v>6.2594590422536795E-10</v>
      </c>
      <c r="F958" s="2">
        <f t="shared" si="199"/>
        <v>81.442679090650927</v>
      </c>
      <c r="G958" s="24">
        <f t="shared" si="200"/>
        <v>0.14262500001591769</v>
      </c>
      <c r="H958" s="2">
        <f t="shared" si="201"/>
        <v>11.986301690162755</v>
      </c>
      <c r="I958" s="24">
        <f t="shared" si="202"/>
        <v>6.3851060407070328</v>
      </c>
      <c r="J958" s="5">
        <f t="shared" si="203"/>
        <v>8.1212106200931844E-10</v>
      </c>
      <c r="K958" s="16">
        <f t="shared" si="204"/>
        <v>-51.964121314762551</v>
      </c>
      <c r="L958" s="58" t="b">
        <f t="shared" si="205"/>
        <v>0</v>
      </c>
      <c r="M958" s="66">
        <f t="shared" si="206"/>
        <v>-1.5516001622639664</v>
      </c>
      <c r="N958" s="65">
        <f t="shared" si="207"/>
        <v>4.604999999999924</v>
      </c>
    </row>
    <row r="959" spans="2:14">
      <c r="B959" s="25">
        <f t="shared" si="208"/>
        <v>4.6099999999999239</v>
      </c>
      <c r="C959" s="17">
        <f t="shared" si="196"/>
        <v>50.186382088018185</v>
      </c>
      <c r="D959" s="17">
        <f t="shared" si="197"/>
        <v>11.581301277205609</v>
      </c>
      <c r="E959" s="25">
        <f t="shared" si="198"/>
        <v>6.0846234520305163E-10</v>
      </c>
      <c r="F959" s="2">
        <f t="shared" si="199"/>
        <v>81.442679090672939</v>
      </c>
      <c r="G959" s="24">
        <f t="shared" si="200"/>
        <v>0.14262500001547268</v>
      </c>
      <c r="H959" s="2">
        <f t="shared" si="201"/>
        <v>11.986301690130038</v>
      </c>
      <c r="I959" s="24">
        <f t="shared" si="202"/>
        <v>6.3851060407087585</v>
      </c>
      <c r="J959" s="5">
        <f t="shared" si="203"/>
        <v>7.8941671793557466E-10</v>
      </c>
      <c r="K959" s="16">
        <f t="shared" si="204"/>
        <v>-51.964121314867349</v>
      </c>
      <c r="L959" s="58" t="b">
        <f t="shared" si="205"/>
        <v>0</v>
      </c>
      <c r="M959" s="66">
        <f t="shared" si="206"/>
        <v>-1.5516001622643856</v>
      </c>
      <c r="N959" s="65">
        <f t="shared" si="207"/>
        <v>4.6099999999999239</v>
      </c>
    </row>
    <row r="960" spans="2:14">
      <c r="B960" s="25">
        <f t="shared" si="208"/>
        <v>4.6149999999999238</v>
      </c>
      <c r="C960" s="17">
        <f t="shared" si="196"/>
        <v>50.244288594404217</v>
      </c>
      <c r="D960" s="17">
        <f t="shared" si="197"/>
        <v>11.581301277208652</v>
      </c>
      <c r="E960" s="25">
        <f t="shared" si="198"/>
        <v>5.9145467778603726E-10</v>
      </c>
      <c r="F960" s="2">
        <f t="shared" si="199"/>
        <v>81.442679090694341</v>
      </c>
      <c r="G960" s="24">
        <f t="shared" si="200"/>
        <v>0.14262500001504019</v>
      </c>
      <c r="H960" s="2">
        <f t="shared" si="201"/>
        <v>11.986301690098239</v>
      </c>
      <c r="I960" s="24">
        <f t="shared" si="202"/>
        <v>6.3851060407104363</v>
      </c>
      <c r="J960" s="5">
        <f t="shared" si="203"/>
        <v>7.6735103532114967E-10</v>
      </c>
      <c r="K960" s="16">
        <f t="shared" si="204"/>
        <v>-51.964121314969312</v>
      </c>
      <c r="L960" s="58" t="b">
        <f t="shared" si="205"/>
        <v>0</v>
      </c>
      <c r="M960" s="66">
        <f t="shared" si="206"/>
        <v>-1.5516001622647941</v>
      </c>
      <c r="N960" s="65">
        <f t="shared" si="207"/>
        <v>4.6149999999999238</v>
      </c>
    </row>
    <row r="961" spans="2:14">
      <c r="B961" s="25">
        <f t="shared" si="208"/>
        <v>4.6199999999999237</v>
      </c>
      <c r="C961" s="17">
        <f t="shared" si="196"/>
        <v>50.302195100790271</v>
      </c>
      <c r="D961" s="17">
        <f t="shared" si="197"/>
        <v>11.58130127721161</v>
      </c>
      <c r="E961" s="25">
        <f t="shared" si="198"/>
        <v>5.7492399346883267E-10</v>
      </c>
      <c r="F961" s="2">
        <f t="shared" si="199"/>
        <v>81.442679090715146</v>
      </c>
      <c r="G961" s="24">
        <f t="shared" si="200"/>
        <v>0.14262500001461983</v>
      </c>
      <c r="H961" s="2">
        <f t="shared" si="201"/>
        <v>11.986301690067334</v>
      </c>
      <c r="I961" s="24">
        <f t="shared" si="202"/>
        <v>6.385106040712067</v>
      </c>
      <c r="J961" s="5">
        <f t="shared" si="203"/>
        <v>7.4590418875488952E-10</v>
      </c>
      <c r="K961" s="16">
        <f t="shared" si="204"/>
        <v>-51.964121315068347</v>
      </c>
      <c r="L961" s="58" t="b">
        <f t="shared" si="205"/>
        <v>0</v>
      </c>
      <c r="M961" s="66">
        <f t="shared" si="206"/>
        <v>-1.5516001622651903</v>
      </c>
      <c r="N961" s="65">
        <f t="shared" si="207"/>
        <v>4.6199999999999237</v>
      </c>
    </row>
    <row r="962" spans="2:14">
      <c r="B962" s="25">
        <f t="shared" si="208"/>
        <v>4.6249999999999236</v>
      </c>
      <c r="C962" s="17">
        <f t="shared" si="196"/>
        <v>50.36010160717634</v>
      </c>
      <c r="D962" s="17">
        <f t="shared" si="197"/>
        <v>11.581301277214484</v>
      </c>
      <c r="E962" s="25">
        <f t="shared" si="198"/>
        <v>5.588615602953773E-10</v>
      </c>
      <c r="F962" s="2">
        <f t="shared" si="199"/>
        <v>81.442679090735353</v>
      </c>
      <c r="G962" s="24">
        <f t="shared" si="200"/>
        <v>0.14262500001421138</v>
      </c>
      <c r="H962" s="2">
        <f t="shared" si="201"/>
        <v>11.986301690037301</v>
      </c>
      <c r="I962" s="24">
        <f t="shared" si="202"/>
        <v>6.3851060407136515</v>
      </c>
      <c r="J962" s="5">
        <f t="shared" si="203"/>
        <v>7.2506484943042036E-10</v>
      </c>
      <c r="K962" s="16">
        <f t="shared" si="204"/>
        <v>-51.964121315164547</v>
      </c>
      <c r="L962" s="58" t="b">
        <f t="shared" si="205"/>
        <v>0</v>
      </c>
      <c r="M962" s="66">
        <f t="shared" si="206"/>
        <v>-1.5516001622655757</v>
      </c>
      <c r="N962" s="65">
        <f t="shared" si="207"/>
        <v>4.6249999999999236</v>
      </c>
    </row>
    <row r="963" spans="2:14">
      <c r="B963" s="25">
        <f t="shared" si="208"/>
        <v>4.6299999999999235</v>
      </c>
      <c r="C963" s="17">
        <f t="shared" si="196"/>
        <v>50.418008113562422</v>
      </c>
      <c r="D963" s="17">
        <f t="shared" si="197"/>
        <v>11.581301277217278</v>
      </c>
      <c r="E963" s="25">
        <f t="shared" si="198"/>
        <v>5.4324336538650446E-10</v>
      </c>
      <c r="F963" s="2">
        <f t="shared" si="199"/>
        <v>81.442679090755007</v>
      </c>
      <c r="G963" s="24">
        <f t="shared" si="200"/>
        <v>0.14262500001381423</v>
      </c>
      <c r="H963" s="2">
        <f t="shared" si="201"/>
        <v>11.986301690008101</v>
      </c>
      <c r="I963" s="24">
        <f t="shared" si="202"/>
        <v>6.3851060407151925</v>
      </c>
      <c r="J963" s="5">
        <f t="shared" si="203"/>
        <v>7.048018631302145E-10</v>
      </c>
      <c r="K963" s="16">
        <f t="shared" si="204"/>
        <v>-51.964121315258161</v>
      </c>
      <c r="L963" s="58" t="b">
        <f t="shared" si="205"/>
        <v>0</v>
      </c>
      <c r="M963" s="66">
        <f t="shared" si="206"/>
        <v>-1.5516001622659488</v>
      </c>
      <c r="N963" s="65">
        <f t="shared" si="207"/>
        <v>4.6299999999999235</v>
      </c>
    </row>
    <row r="964" spans="2:14">
      <c r="B964" s="25">
        <f t="shared" si="208"/>
        <v>4.6349999999999234</v>
      </c>
      <c r="C964" s="17">
        <f t="shared" si="196"/>
        <v>50.475914619948519</v>
      </c>
      <c r="D964" s="17">
        <f t="shared" si="197"/>
        <v>11.581301277219994</v>
      </c>
      <c r="E964" s="25">
        <f t="shared" si="198"/>
        <v>5.2806395126967618E-10</v>
      </c>
      <c r="F964" s="2">
        <f t="shared" si="199"/>
        <v>81.442679090774106</v>
      </c>
      <c r="G964" s="24">
        <f t="shared" si="200"/>
        <v>0.14262500001342823</v>
      </c>
      <c r="H964" s="2">
        <f t="shared" si="201"/>
        <v>11.986301689979722</v>
      </c>
      <c r="I964" s="24">
        <f t="shared" si="202"/>
        <v>6.38510604071669</v>
      </c>
      <c r="J964" s="5">
        <f t="shared" si="203"/>
        <v>6.8510814935028846E-10</v>
      </c>
      <c r="K964" s="16">
        <f t="shared" si="204"/>
        <v>-51.964121315349097</v>
      </c>
      <c r="L964" s="58" t="b">
        <f t="shared" si="205"/>
        <v>0</v>
      </c>
      <c r="M964" s="66">
        <f t="shared" si="206"/>
        <v>-1.5516001622663129</v>
      </c>
      <c r="N964" s="65">
        <f t="shared" si="207"/>
        <v>4.6349999999999234</v>
      </c>
    </row>
    <row r="965" spans="2:14">
      <c r="B965" s="25">
        <f t="shared" si="208"/>
        <v>4.6399999999999233</v>
      </c>
      <c r="C965" s="17">
        <f t="shared" si="196"/>
        <v>50.533821126334622</v>
      </c>
      <c r="D965" s="17">
        <f t="shared" si="197"/>
        <v>11.581301277222634</v>
      </c>
      <c r="E965" s="25">
        <f t="shared" si="198"/>
        <v>5.1332113495587739E-10</v>
      </c>
      <c r="F965" s="2">
        <f t="shared" si="199"/>
        <v>81.442679090792666</v>
      </c>
      <c r="G965" s="24">
        <f t="shared" si="200"/>
        <v>0.14262500001305314</v>
      </c>
      <c r="H965" s="2">
        <f t="shared" si="201"/>
        <v>11.986301689952144</v>
      </c>
      <c r="I965" s="24">
        <f t="shared" si="202"/>
        <v>6.3851060407181448</v>
      </c>
      <c r="J965" s="5">
        <f t="shared" si="203"/>
        <v>6.6597096318347165E-10</v>
      </c>
      <c r="K965" s="16">
        <f t="shared" si="204"/>
        <v>-51.964121315437517</v>
      </c>
      <c r="L965" s="58" t="b">
        <f t="shared" si="205"/>
        <v>0</v>
      </c>
      <c r="M965" s="66">
        <f t="shared" si="206"/>
        <v>-1.5516001622666664</v>
      </c>
      <c r="N965" s="65">
        <f t="shared" si="207"/>
        <v>4.6399999999999233</v>
      </c>
    </row>
    <row r="966" spans="2:14">
      <c r="B966" s="25">
        <f t="shared" si="208"/>
        <v>4.6449999999999232</v>
      </c>
      <c r="C966" s="17">
        <f t="shared" si="196"/>
        <v>50.59172763272074</v>
      </c>
      <c r="D966" s="17">
        <f t="shared" si="197"/>
        <v>11.581301277225201</v>
      </c>
      <c r="E966" s="25">
        <f t="shared" si="198"/>
        <v>4.9897671413734318E-10</v>
      </c>
      <c r="F966" s="2">
        <f t="shared" si="199"/>
        <v>81.442679090810714</v>
      </c>
      <c r="G966" s="24">
        <f t="shared" si="200"/>
        <v>0.14262500001268835</v>
      </c>
      <c r="H966" s="2">
        <f t="shared" si="201"/>
        <v>11.986301689925323</v>
      </c>
      <c r="I966" s="24">
        <f t="shared" si="202"/>
        <v>6.3851060407195597</v>
      </c>
      <c r="J966" s="5">
        <f t="shared" si="203"/>
        <v>6.4735915041223638E-10</v>
      </c>
      <c r="K966" s="16">
        <f t="shared" si="204"/>
        <v>-51.964121315523421</v>
      </c>
      <c r="L966" s="58" t="b">
        <f t="shared" si="205"/>
        <v>0</v>
      </c>
      <c r="M966" s="66">
        <f t="shared" si="206"/>
        <v>-1.551600162267011</v>
      </c>
      <c r="N966" s="65">
        <f t="shared" si="207"/>
        <v>4.6449999999999232</v>
      </c>
    </row>
    <row r="967" spans="2:14">
      <c r="B967" s="25">
        <f t="shared" si="208"/>
        <v>4.6499999999999231</v>
      </c>
      <c r="C967" s="17">
        <f t="shared" si="196"/>
        <v>50.649634139106873</v>
      </c>
      <c r="D967" s="17">
        <f t="shared" si="197"/>
        <v>11.581301277227695</v>
      </c>
      <c r="E967" s="25">
        <f t="shared" si="198"/>
        <v>4.8502195685801254E-10</v>
      </c>
      <c r="F967" s="2">
        <f t="shared" si="199"/>
        <v>81.442679090828264</v>
      </c>
      <c r="G967" s="24">
        <f t="shared" si="200"/>
        <v>0.14262500001233372</v>
      </c>
      <c r="H967" s="2">
        <f t="shared" si="201"/>
        <v>11.986301689899248</v>
      </c>
      <c r="I967" s="24">
        <f t="shared" si="202"/>
        <v>6.3851060407209355</v>
      </c>
      <c r="J967" s="5">
        <f t="shared" si="203"/>
        <v>6.2926563053259907E-10</v>
      </c>
      <c r="K967" s="16">
        <f t="shared" si="204"/>
        <v>-51.964121315607073</v>
      </c>
      <c r="L967" s="58" t="b">
        <f t="shared" si="205"/>
        <v>0</v>
      </c>
      <c r="M967" s="66">
        <f t="shared" si="206"/>
        <v>-1.551600162267345</v>
      </c>
      <c r="N967" s="65">
        <f t="shared" si="207"/>
        <v>4.6499999999999231</v>
      </c>
    </row>
    <row r="968" spans="2:14">
      <c r="B968" s="25">
        <f t="shared" si="208"/>
        <v>4.654999999999923</v>
      </c>
      <c r="C968" s="17">
        <f t="shared" si="196"/>
        <v>50.707540645493019</v>
      </c>
      <c r="D968" s="17">
        <f t="shared" si="197"/>
        <v>11.58130127723012</v>
      </c>
      <c r="E968" s="25">
        <f t="shared" si="198"/>
        <v>4.7147432703000727E-10</v>
      </c>
      <c r="F968" s="2">
        <f t="shared" si="199"/>
        <v>81.442679090845317</v>
      </c>
      <c r="G968" s="24">
        <f t="shared" si="200"/>
        <v>0.14262500001198899</v>
      </c>
      <c r="H968" s="2">
        <f t="shared" si="201"/>
        <v>11.986301689873905</v>
      </c>
      <c r="I968" s="24">
        <f t="shared" si="202"/>
        <v>6.3851060407222722</v>
      </c>
      <c r="J968" s="5">
        <f t="shared" si="203"/>
        <v>6.1167765863738933E-10</v>
      </c>
      <c r="K968" s="16">
        <f t="shared" si="204"/>
        <v>-51.964121315688203</v>
      </c>
      <c r="L968" s="58" t="b">
        <f t="shared" si="205"/>
        <v>0</v>
      </c>
      <c r="M968" s="66">
        <f t="shared" si="206"/>
        <v>-1.5516001622676701</v>
      </c>
      <c r="N968" s="65">
        <f t="shared" si="207"/>
        <v>4.654999999999923</v>
      </c>
    </row>
    <row r="969" spans="2:14">
      <c r="B969" s="25">
        <f t="shared" si="208"/>
        <v>4.6599999999999229</v>
      </c>
      <c r="C969" s="17">
        <f t="shared" si="196"/>
        <v>50.765447151879172</v>
      </c>
      <c r="D969" s="17">
        <f t="shared" si="197"/>
        <v>11.581301277232477</v>
      </c>
      <c r="E969" s="25">
        <f t="shared" si="198"/>
        <v>4.582999883235919E-10</v>
      </c>
      <c r="F969" s="2">
        <f t="shared" si="199"/>
        <v>81.442679090861887</v>
      </c>
      <c r="G969" s="24">
        <f t="shared" si="200"/>
        <v>0.14262500001165421</v>
      </c>
      <c r="H969" s="2">
        <f t="shared" si="201"/>
        <v>11.98630168984929</v>
      </c>
      <c r="I969" s="24">
        <f t="shared" si="202"/>
        <v>6.3851060407235716</v>
      </c>
      <c r="J969" s="5">
        <f t="shared" si="203"/>
        <v>5.9459665082740391E-10</v>
      </c>
      <c r="K969" s="16">
        <f t="shared" si="204"/>
        <v>-51.964121315767223</v>
      </c>
      <c r="L969" s="58" t="b">
        <f t="shared" si="205"/>
        <v>0</v>
      </c>
      <c r="M969" s="66">
        <f t="shared" si="206"/>
        <v>-1.5516001622679862</v>
      </c>
      <c r="N969" s="65">
        <f t="shared" si="207"/>
        <v>4.6599999999999229</v>
      </c>
    </row>
    <row r="970" spans="2:14">
      <c r="B970" s="25">
        <f t="shared" si="208"/>
        <v>4.6649999999999228</v>
      </c>
      <c r="C970" s="17">
        <f t="shared" si="196"/>
        <v>50.82335365826534</v>
      </c>
      <c r="D970" s="17">
        <f t="shared" si="197"/>
        <v>11.581301277234768</v>
      </c>
      <c r="E970" s="25">
        <f t="shared" si="198"/>
        <v>4.4549457476073655E-10</v>
      </c>
      <c r="F970" s="2">
        <f t="shared" si="199"/>
        <v>81.442679090878002</v>
      </c>
      <c r="G970" s="24">
        <f t="shared" si="200"/>
        <v>0.14262500001132858</v>
      </c>
      <c r="H970" s="2">
        <f t="shared" si="201"/>
        <v>11.986301689825348</v>
      </c>
      <c r="I970" s="24">
        <f t="shared" si="202"/>
        <v>6.3851060407248346</v>
      </c>
      <c r="J970" s="5">
        <f t="shared" si="203"/>
        <v>5.7798295628033459E-10</v>
      </c>
      <c r="K970" s="16">
        <f t="shared" si="204"/>
        <v>-51.96412131584389</v>
      </c>
      <c r="L970" s="58" t="b">
        <f t="shared" si="205"/>
        <v>0</v>
      </c>
      <c r="M970" s="66">
        <f t="shared" si="206"/>
        <v>-1.5516001622682936</v>
      </c>
      <c r="N970" s="65">
        <f t="shared" si="207"/>
        <v>4.6649999999999228</v>
      </c>
    </row>
    <row r="971" spans="2:14">
      <c r="B971" s="25">
        <f t="shared" si="208"/>
        <v>4.6699999999999227</v>
      </c>
      <c r="C971" s="17">
        <f t="shared" si="196"/>
        <v>50.881260164651522</v>
      </c>
      <c r="D971" s="17">
        <f t="shared" si="197"/>
        <v>11.581301277236996</v>
      </c>
      <c r="E971" s="25">
        <f t="shared" si="198"/>
        <v>4.3304717139636553E-10</v>
      </c>
      <c r="F971" s="2">
        <f t="shared" si="199"/>
        <v>81.442679090893662</v>
      </c>
      <c r="G971" s="24">
        <f t="shared" si="200"/>
        <v>0.14262500001101205</v>
      </c>
      <c r="H971" s="2">
        <f t="shared" si="201"/>
        <v>11.986301689802074</v>
      </c>
      <c r="I971" s="24">
        <f t="shared" si="202"/>
        <v>6.3851060407260629</v>
      </c>
      <c r="J971" s="5">
        <f t="shared" si="203"/>
        <v>5.6183374279458806E-10</v>
      </c>
      <c r="K971" s="16">
        <f t="shared" si="204"/>
        <v>-51.96412131591854</v>
      </c>
      <c r="L971" s="58" t="b">
        <f t="shared" si="205"/>
        <v>0</v>
      </c>
      <c r="M971" s="66">
        <f t="shared" si="206"/>
        <v>-1.5516001622685902</v>
      </c>
      <c r="N971" s="65">
        <f t="shared" si="207"/>
        <v>4.6699999999999227</v>
      </c>
    </row>
    <row r="972" spans="2:14">
      <c r="B972" s="25">
        <f t="shared" si="208"/>
        <v>4.6749999999999226</v>
      </c>
      <c r="C972" s="17">
        <f t="shared" si="196"/>
        <v>50.939166671037711</v>
      </c>
      <c r="D972" s="17">
        <f t="shared" si="197"/>
        <v>11.581301277239161</v>
      </c>
      <c r="E972" s="25">
        <f t="shared" si="198"/>
        <v>4.2094358880188008E-10</v>
      </c>
      <c r="F972" s="2">
        <f t="shared" si="199"/>
        <v>81.442679090908896</v>
      </c>
      <c r="G972" s="24">
        <f t="shared" si="200"/>
        <v>0.14262500001070408</v>
      </c>
      <c r="H972" s="2">
        <f t="shared" si="201"/>
        <v>11.986301689779433</v>
      </c>
      <c r="I972" s="24">
        <f t="shared" si="202"/>
        <v>6.3851060407272566</v>
      </c>
      <c r="J972" s="5">
        <f t="shared" si="203"/>
        <v>5.4612068835422992E-10</v>
      </c>
      <c r="K972" s="16">
        <f t="shared" si="204"/>
        <v>-51.964121315991079</v>
      </c>
      <c r="L972" s="58" t="b">
        <f t="shared" si="205"/>
        <v>0</v>
      </c>
      <c r="M972" s="66">
        <f t="shared" si="206"/>
        <v>-1.5516001622688815</v>
      </c>
      <c r="N972" s="65">
        <f t="shared" si="207"/>
        <v>4.6749999999999226</v>
      </c>
    </row>
    <row r="973" spans="2:14">
      <c r="B973" s="25">
        <f t="shared" si="208"/>
        <v>4.6799999999999224</v>
      </c>
      <c r="C973" s="17">
        <f t="shared" si="196"/>
        <v>50.997073177423914</v>
      </c>
      <c r="D973" s="17">
        <f t="shared" si="197"/>
        <v>11.581301277241266</v>
      </c>
      <c r="E973" s="25">
        <f t="shared" si="198"/>
        <v>4.0918382697728039E-10</v>
      </c>
      <c r="F973" s="2">
        <f t="shared" si="199"/>
        <v>81.44267909092369</v>
      </c>
      <c r="G973" s="24">
        <f t="shared" si="200"/>
        <v>0.14262500001040523</v>
      </c>
      <c r="H973" s="2">
        <f t="shared" si="201"/>
        <v>11.986301689757459</v>
      </c>
      <c r="I973" s="24">
        <f t="shared" si="202"/>
        <v>6.3851060407284175</v>
      </c>
      <c r="J973" s="5">
        <f t="shared" si="203"/>
        <v>5.3087353107599133E-10</v>
      </c>
      <c r="K973" s="16">
        <f t="shared" si="204"/>
        <v>-51.964121316061508</v>
      </c>
      <c r="L973" s="58" t="b">
        <f t="shared" si="205"/>
        <v>0</v>
      </c>
      <c r="M973" s="66">
        <f t="shared" si="206"/>
        <v>-1.5516001622691622</v>
      </c>
      <c r="N973" s="65">
        <f t="shared" si="207"/>
        <v>4.6799999999999224</v>
      </c>
    </row>
    <row r="974" spans="2:14">
      <c r="B974" s="25">
        <f t="shared" si="208"/>
        <v>4.6849999999999223</v>
      </c>
      <c r="C974" s="17">
        <f t="shared" si="196"/>
        <v>51.054979683810124</v>
      </c>
      <c r="D974" s="17">
        <f t="shared" si="197"/>
        <v>11.581301277243313</v>
      </c>
      <c r="E974" s="25">
        <f t="shared" si="198"/>
        <v>3.9773623258184681E-10</v>
      </c>
      <c r="F974" s="2">
        <f t="shared" si="199"/>
        <v>81.442679090938086</v>
      </c>
      <c r="G974" s="24">
        <f t="shared" si="200"/>
        <v>0.14262500001011433</v>
      </c>
      <c r="H974" s="2">
        <f t="shared" si="201"/>
        <v>11.986301689736072</v>
      </c>
      <c r="I974" s="24">
        <f t="shared" si="202"/>
        <v>6.3851060407295455</v>
      </c>
      <c r="J974" s="5">
        <f t="shared" si="203"/>
        <v>5.1603137862561343E-10</v>
      </c>
      <c r="K974" s="16">
        <f t="shared" si="204"/>
        <v>-51.964121316130083</v>
      </c>
      <c r="L974" s="58" t="b">
        <f t="shared" si="205"/>
        <v>0</v>
      </c>
      <c r="M974" s="66">
        <f t="shared" si="206"/>
        <v>-1.5516001622694375</v>
      </c>
      <c r="N974" s="65">
        <f t="shared" si="207"/>
        <v>4.6849999999999223</v>
      </c>
    </row>
    <row r="975" spans="2:14">
      <c r="B975" s="25">
        <f t="shared" si="208"/>
        <v>4.6899999999999222</v>
      </c>
      <c r="C975" s="17">
        <f t="shared" si="196"/>
        <v>51.112886190196349</v>
      </c>
      <c r="D975" s="17">
        <f t="shared" si="197"/>
        <v>11.581301277245302</v>
      </c>
      <c r="E975" s="25">
        <f t="shared" si="198"/>
        <v>3.8663245895629906E-10</v>
      </c>
      <c r="F975" s="2">
        <f t="shared" si="199"/>
        <v>81.442679090952069</v>
      </c>
      <c r="G975" s="24">
        <f t="shared" si="200"/>
        <v>0.14262500000983155</v>
      </c>
      <c r="H975" s="2">
        <f t="shared" si="201"/>
        <v>11.98630168971528</v>
      </c>
      <c r="I975" s="24">
        <f t="shared" si="202"/>
        <v>6.3851060407306424</v>
      </c>
      <c r="J975" s="5">
        <f t="shared" si="203"/>
        <v>5.0160414370867331E-10</v>
      </c>
      <c r="K975" s="16">
        <f t="shared" si="204"/>
        <v>-51.964121316196696</v>
      </c>
      <c r="L975" s="58" t="b">
        <f t="shared" si="205"/>
        <v>0</v>
      </c>
      <c r="M975" s="66">
        <f t="shared" si="206"/>
        <v>-1.551600162269704</v>
      </c>
      <c r="N975" s="65">
        <f t="shared" si="207"/>
        <v>4.6899999999999222</v>
      </c>
    </row>
    <row r="976" spans="2:14">
      <c r="B976" s="25">
        <f t="shared" si="208"/>
        <v>4.6949999999999221</v>
      </c>
      <c r="C976" s="17">
        <f t="shared" si="196"/>
        <v>51.170792696582581</v>
      </c>
      <c r="D976" s="17">
        <f t="shared" si="197"/>
        <v>11.581301277247235</v>
      </c>
      <c r="E976" s="25">
        <f t="shared" si="198"/>
        <v>3.7582448034230368E-10</v>
      </c>
      <c r="F976" s="2">
        <f t="shared" si="199"/>
        <v>81.442679090965669</v>
      </c>
      <c r="G976" s="24">
        <f t="shared" si="200"/>
        <v>0.14262500000955675</v>
      </c>
      <c r="H976" s="2">
        <f t="shared" si="201"/>
        <v>11.986301689695077</v>
      </c>
      <c r="I976" s="24">
        <f t="shared" si="202"/>
        <v>6.3851060407317082</v>
      </c>
      <c r="J976" s="5">
        <f t="shared" si="203"/>
        <v>4.8758332972039055E-10</v>
      </c>
      <c r="K976" s="16">
        <f t="shared" si="204"/>
        <v>-51.964121316261448</v>
      </c>
      <c r="L976" s="58" t="b">
        <f t="shared" si="205"/>
        <v>0</v>
      </c>
      <c r="M976" s="66">
        <f t="shared" si="206"/>
        <v>-1.5516001622699616</v>
      </c>
      <c r="N976" s="65">
        <f t="shared" si="207"/>
        <v>4.6949999999999221</v>
      </c>
    </row>
    <row r="977" spans="2:14">
      <c r="B977" s="25">
        <f t="shared" si="208"/>
        <v>4.699999999999922</v>
      </c>
      <c r="C977" s="17">
        <f t="shared" si="196"/>
        <v>51.228699202968819</v>
      </c>
      <c r="D977" s="17">
        <f t="shared" si="197"/>
        <v>11.581301277249114</v>
      </c>
      <c r="E977" s="25">
        <f t="shared" si="198"/>
        <v>3.6532212019042899E-10</v>
      </c>
      <c r="F977" s="2">
        <f t="shared" si="199"/>
        <v>81.442679090978885</v>
      </c>
      <c r="G977" s="24">
        <f t="shared" si="200"/>
        <v>0.14262500000928968</v>
      </c>
      <c r="H977" s="2">
        <f t="shared" si="201"/>
        <v>11.98630168967544</v>
      </c>
      <c r="I977" s="24">
        <f t="shared" si="202"/>
        <v>6.3851060407327447</v>
      </c>
      <c r="J977" s="5">
        <f t="shared" si="203"/>
        <v>4.739576078543915E-10</v>
      </c>
      <c r="K977" s="16">
        <f t="shared" si="204"/>
        <v>-51.964121316324345</v>
      </c>
      <c r="L977" s="58" t="b">
        <f t="shared" si="205"/>
        <v>0</v>
      </c>
      <c r="M977" s="66">
        <f t="shared" si="206"/>
        <v>-1.5516001622702138</v>
      </c>
      <c r="N977" s="65">
        <f t="shared" si="207"/>
        <v>4.699999999999922</v>
      </c>
    </row>
    <row r="978" spans="2:14">
      <c r="B978" s="25">
        <f t="shared" si="208"/>
        <v>4.7049999999999219</v>
      </c>
      <c r="C978" s="17">
        <f t="shared" si="196"/>
        <v>51.286605709355072</v>
      </c>
      <c r="D978" s="17">
        <f t="shared" si="197"/>
        <v>11.58130127725094</v>
      </c>
      <c r="E978" s="25">
        <f t="shared" si="198"/>
        <v>3.5510791458855379E-10</v>
      </c>
      <c r="F978" s="2">
        <f t="shared" si="199"/>
        <v>81.442679090991732</v>
      </c>
      <c r="G978" s="24">
        <f t="shared" si="200"/>
        <v>0.14262500000903014</v>
      </c>
      <c r="H978" s="2">
        <f t="shared" si="201"/>
        <v>11.986301689656358</v>
      </c>
      <c r="I978" s="24">
        <f t="shared" si="202"/>
        <v>6.385106040733751</v>
      </c>
      <c r="J978" s="5">
        <f t="shared" si="203"/>
        <v>4.6071564930430238E-10</v>
      </c>
      <c r="K978" s="16">
        <f t="shared" si="204"/>
        <v>-51.964121316385537</v>
      </c>
      <c r="L978" s="58" t="b">
        <f t="shared" si="205"/>
        <v>0</v>
      </c>
      <c r="M978" s="66">
        <f t="shared" si="206"/>
        <v>-1.5516001622704589</v>
      </c>
      <c r="N978" s="65">
        <f t="shared" si="207"/>
        <v>4.7049999999999219</v>
      </c>
    </row>
    <row r="979" spans="2:14">
      <c r="B979" s="25">
        <f t="shared" si="208"/>
        <v>4.7099999999999218</v>
      </c>
      <c r="C979" s="17">
        <f t="shared" si="196"/>
        <v>51.344512215741332</v>
      </c>
      <c r="D979" s="17">
        <f t="shared" si="197"/>
        <v>11.581301277252717</v>
      </c>
      <c r="E979" s="25">
        <f t="shared" si="198"/>
        <v>3.4518295503118556E-10</v>
      </c>
      <c r="F979" s="2">
        <f t="shared" si="199"/>
        <v>81.442679091004223</v>
      </c>
      <c r="G979" s="24">
        <f t="shared" si="200"/>
        <v>0.14262500000877756</v>
      </c>
      <c r="H979" s="2">
        <f t="shared" si="201"/>
        <v>11.986301689637788</v>
      </c>
      <c r="I979" s="24">
        <f t="shared" si="202"/>
        <v>6.3851060407347306</v>
      </c>
      <c r="J979" s="5">
        <f t="shared" si="203"/>
        <v>4.4782913205418895E-10</v>
      </c>
      <c r="K979" s="16">
        <f t="shared" si="204"/>
        <v>-51.964121316445024</v>
      </c>
      <c r="L979" s="58" t="b">
        <f t="shared" si="205"/>
        <v>0</v>
      </c>
      <c r="M979" s="66">
        <f t="shared" si="206"/>
        <v>-1.551600162270697</v>
      </c>
      <c r="N979" s="65">
        <f t="shared" si="207"/>
        <v>4.7099999999999218</v>
      </c>
    </row>
    <row r="980" spans="2:14">
      <c r="B980" s="25">
        <f t="shared" si="208"/>
        <v>4.7149999999999217</v>
      </c>
      <c r="C980" s="17">
        <f t="shared" si="196"/>
        <v>51.402418722127599</v>
      </c>
      <c r="D980" s="17">
        <f t="shared" si="197"/>
        <v>11.581301277254443</v>
      </c>
      <c r="E980" s="25">
        <f t="shared" si="198"/>
        <v>3.3553196059521841E-10</v>
      </c>
      <c r="F980" s="2">
        <f t="shared" si="199"/>
        <v>81.442679091016359</v>
      </c>
      <c r="G980" s="24">
        <f t="shared" si="200"/>
        <v>0.14262500000853234</v>
      </c>
      <c r="H980" s="2">
        <f t="shared" si="201"/>
        <v>11.986301689619758</v>
      </c>
      <c r="I980" s="24">
        <f t="shared" si="202"/>
        <v>6.3851060407356828</v>
      </c>
      <c r="J980" s="5">
        <f t="shared" si="203"/>
        <v>4.3531788151520522E-10</v>
      </c>
      <c r="K980" s="16">
        <f t="shared" si="204"/>
        <v>-51.964121316502819</v>
      </c>
      <c r="L980" s="58" t="b">
        <f t="shared" si="205"/>
        <v>0</v>
      </c>
      <c r="M980" s="66">
        <f t="shared" si="206"/>
        <v>-1.5516001622709279</v>
      </c>
      <c r="N980" s="65">
        <f t="shared" si="207"/>
        <v>4.7149999999999217</v>
      </c>
    </row>
    <row r="981" spans="2:14">
      <c r="B981" s="25">
        <f t="shared" si="208"/>
        <v>4.7199999999999216</v>
      </c>
      <c r="C981" s="17">
        <f t="shared" si="196"/>
        <v>51.460325228513874</v>
      </c>
      <c r="D981" s="17">
        <f t="shared" si="197"/>
        <v>11.58130127725612</v>
      </c>
      <c r="E981" s="25">
        <f t="shared" si="198"/>
        <v>3.2616912070925074E-10</v>
      </c>
      <c r="F981" s="2">
        <f t="shared" si="199"/>
        <v>81.442679091028154</v>
      </c>
      <c r="G981" s="24">
        <f t="shared" si="200"/>
        <v>0.14262500000829406</v>
      </c>
      <c r="H981" s="2">
        <f t="shared" si="201"/>
        <v>11.986301689602239</v>
      </c>
      <c r="I981" s="24">
        <f t="shared" si="202"/>
        <v>6.3851060407366074</v>
      </c>
      <c r="J981" s="5">
        <f t="shared" si="203"/>
        <v>4.2316065617540042E-10</v>
      </c>
      <c r="K981" s="16">
        <f t="shared" si="204"/>
        <v>-51.96412131655898</v>
      </c>
      <c r="L981" s="58" t="b">
        <f t="shared" si="205"/>
        <v>0</v>
      </c>
      <c r="M981" s="66">
        <f t="shared" si="206"/>
        <v>-1.5516001622711517</v>
      </c>
      <c r="N981" s="65">
        <f t="shared" si="207"/>
        <v>4.7199999999999216</v>
      </c>
    </row>
    <row r="982" spans="2:14">
      <c r="B982" s="25">
        <f t="shared" si="208"/>
        <v>4.7249999999999215</v>
      </c>
      <c r="C982" s="17">
        <f t="shared" si="196"/>
        <v>51.518231734900155</v>
      </c>
      <c r="D982" s="17">
        <f t="shared" si="197"/>
        <v>11.581301277257751</v>
      </c>
      <c r="E982" s="25">
        <f t="shared" si="198"/>
        <v>3.1705623306551739E-10</v>
      </c>
      <c r="F982" s="2">
        <f t="shared" si="199"/>
        <v>81.442679091039608</v>
      </c>
      <c r="G982" s="24">
        <f t="shared" si="200"/>
        <v>0.14262500000806252</v>
      </c>
      <c r="H982" s="2">
        <f t="shared" si="201"/>
        <v>11.986301689585215</v>
      </c>
      <c r="I982" s="24">
        <f t="shared" si="202"/>
        <v>6.3851060407375053</v>
      </c>
      <c r="J982" s="5">
        <f t="shared" si="203"/>
        <v>4.1134754332919753E-10</v>
      </c>
      <c r="K982" s="16">
        <f t="shared" si="204"/>
        <v>-51.964121316613607</v>
      </c>
      <c r="L982" s="58" t="b">
        <f t="shared" si="205"/>
        <v>0</v>
      </c>
      <c r="M982" s="66">
        <f t="shared" si="206"/>
        <v>-1.551600162271372</v>
      </c>
      <c r="N982" s="65">
        <f t="shared" si="207"/>
        <v>4.7249999999999215</v>
      </c>
    </row>
    <row r="983" spans="2:14">
      <c r="B983" s="25">
        <f t="shared" si="208"/>
        <v>4.7299999999999214</v>
      </c>
      <c r="C983" s="17">
        <f t="shared" si="196"/>
        <v>51.576138241286451</v>
      </c>
      <c r="D983" s="17">
        <f t="shared" si="197"/>
        <v>11.581301277259335</v>
      </c>
      <c r="E983" s="25">
        <f t="shared" si="198"/>
        <v>3.0820093812557149E-10</v>
      </c>
      <c r="F983" s="2">
        <f t="shared" si="199"/>
        <v>81.442679091050763</v>
      </c>
      <c r="G983" s="24">
        <f t="shared" si="200"/>
        <v>0.14262500000783715</v>
      </c>
      <c r="H983" s="2">
        <f t="shared" si="201"/>
        <v>11.986301689568645</v>
      </c>
      <c r="I983" s="24">
        <f t="shared" si="202"/>
        <v>6.3851060407383793</v>
      </c>
      <c r="J983" s="5">
        <f t="shared" si="203"/>
        <v>3.9984880485986554E-10</v>
      </c>
      <c r="K983" s="16">
        <f t="shared" si="204"/>
        <v>-51.964121316666692</v>
      </c>
      <c r="L983" s="58" t="b">
        <f t="shared" si="205"/>
        <v>0</v>
      </c>
      <c r="M983" s="66">
        <f t="shared" si="206"/>
        <v>-1.5516001622715834</v>
      </c>
      <c r="N983" s="65">
        <f t="shared" si="207"/>
        <v>4.7299999999999214</v>
      </c>
    </row>
    <row r="984" spans="2:14">
      <c r="B984" s="25">
        <f t="shared" si="208"/>
        <v>4.7349999999999213</v>
      </c>
      <c r="C984" s="17">
        <f t="shared" si="196"/>
        <v>51.634044747672753</v>
      </c>
      <c r="D984" s="17">
        <f t="shared" si="197"/>
        <v>11.581301277260877</v>
      </c>
      <c r="E984" s="25">
        <f t="shared" si="198"/>
        <v>2.9958031450475401E-10</v>
      </c>
      <c r="F984" s="2">
        <f t="shared" si="199"/>
        <v>81.442679091061606</v>
      </c>
      <c r="G984" s="24">
        <f t="shared" si="200"/>
        <v>0.14262500000761794</v>
      </c>
      <c r="H984" s="2">
        <f t="shared" si="201"/>
        <v>11.986301689552526</v>
      </c>
      <c r="I984" s="24">
        <f t="shared" si="202"/>
        <v>6.3851060407392293</v>
      </c>
      <c r="J984" s="5">
        <f t="shared" si="203"/>
        <v>3.8866444076740447E-10</v>
      </c>
      <c r="K984" s="16">
        <f t="shared" si="204"/>
        <v>-51.96412131671832</v>
      </c>
      <c r="L984" s="58" t="b">
        <f t="shared" si="205"/>
        <v>0</v>
      </c>
      <c r="M984" s="66">
        <f t="shared" si="206"/>
        <v>-1.5516001622717912</v>
      </c>
      <c r="N984" s="65">
        <f t="shared" si="207"/>
        <v>4.7349999999999213</v>
      </c>
    </row>
    <row r="985" spans="2:14">
      <c r="B985" s="25">
        <f t="shared" si="208"/>
        <v>4.7399999999999212</v>
      </c>
      <c r="C985" s="17">
        <f t="shared" si="196"/>
        <v>51.691951254059063</v>
      </c>
      <c r="D985" s="17">
        <f t="shared" si="197"/>
        <v>11.581301277262375</v>
      </c>
      <c r="E985" s="25">
        <f t="shared" si="198"/>
        <v>2.912096431261709E-10</v>
      </c>
      <c r="F985" s="2">
        <f t="shared" si="199"/>
        <v>81.442679091072137</v>
      </c>
      <c r="G985" s="24">
        <f t="shared" si="200"/>
        <v>0.14262500000740505</v>
      </c>
      <c r="H985" s="2">
        <f t="shared" si="201"/>
        <v>11.986301689536877</v>
      </c>
      <c r="I985" s="24">
        <f t="shared" si="202"/>
        <v>6.3851060407400553</v>
      </c>
      <c r="J985" s="5">
        <f t="shared" si="203"/>
        <v>3.7780294765659457E-10</v>
      </c>
      <c r="K985" s="16">
        <f t="shared" si="204"/>
        <v>-51.964121316768413</v>
      </c>
      <c r="L985" s="58" t="b">
        <f t="shared" si="205"/>
        <v>0</v>
      </c>
      <c r="M985" s="66">
        <f t="shared" si="206"/>
        <v>-1.5516001622719902</v>
      </c>
      <c r="N985" s="65">
        <f t="shared" si="207"/>
        <v>4.7399999999999212</v>
      </c>
    </row>
    <row r="986" spans="2:14">
      <c r="B986" s="25">
        <f t="shared" si="208"/>
        <v>4.7449999999999211</v>
      </c>
      <c r="C986" s="17">
        <f t="shared" ref="C986:C1037" si="209">C985+$C$23*(D986+D985)/2</f>
        <v>51.74985776044538</v>
      </c>
      <c r="D986" s="17">
        <f t="shared" ref="D986:D1037" si="210">D985+E985*$C$23</f>
        <v>11.581301277263831</v>
      </c>
      <c r="E986" s="25">
        <f t="shared" ref="E986:E1037" si="211">COS($C$14*PI()/180)*IF(L986,$K$18,($C$22*$C$16*$C$15*($C$21*(1-D986*$C$16/(2*PI()*$C$13/COS($C$14*PI()/180)*$C$20))-$C$19)/($C$12*$C$13)))</f>
        <v>2.8306491111065552E-10</v>
      </c>
      <c r="F986" s="2">
        <f t="shared" ref="F986:F1037" si="212">IF(L986,$C$20*(1-G986/$C$21),I986*$C$16)</f>
        <v>81.442679091082383</v>
      </c>
      <c r="G986" s="24">
        <f t="shared" ref="G986:G1037" si="213">IF(L986,(J986/($C$16*$C$15)+$C$19),$C$21*(1-F986/$C$20))</f>
        <v>0.14262500000719816</v>
      </c>
      <c r="H986" s="2">
        <f t="shared" ref="H986:H1037" si="214">($I$21-$I$20)*G986/$C$21+$I$20</f>
        <v>11.986301689521664</v>
      </c>
      <c r="I986" s="24">
        <f t="shared" ref="I986:I1037" si="215">IF(L986,F986/$C$16,D986/(2*PI()*$C$13))*COS($C$14*PI()/180)</f>
        <v>6.3851060407408582</v>
      </c>
      <c r="J986" s="5">
        <f t="shared" ref="J986:J1037" si="216">IF(L986,$I$18*$C$13,$C$16*$C$15*(G986-$C$19))</f>
        <v>3.6724733231787531E-10</v>
      </c>
      <c r="K986" s="16">
        <f t="shared" ref="K986:K1037" si="217">$C$16*$C$15*($C$21*(1-D986*$C$16/(2*PI()*$C$13*$C$20))-$C$19)/$C$13</f>
        <v>-51.964121316817284</v>
      </c>
      <c r="L986" s="58" t="b">
        <f t="shared" ref="L986:L1037" si="218">IF(L985,K986&gt;$I$18,K986&gt;$I$17)</f>
        <v>0</v>
      </c>
      <c r="M986" s="66">
        <f t="shared" ref="M986:M1037" si="219">2*PI()*$C$13*I986-D986</f>
        <v>-1.5516001622721856</v>
      </c>
      <c r="N986" s="65">
        <f t="shared" ref="N986:N1037" si="220">B986</f>
        <v>4.7449999999999211</v>
      </c>
    </row>
    <row r="987" spans="2:14">
      <c r="B987" s="25">
        <f t="shared" si="208"/>
        <v>4.749999999999921</v>
      </c>
      <c r="C987" s="17">
        <f t="shared" si="209"/>
        <v>51.807764266831704</v>
      </c>
      <c r="D987" s="17">
        <f t="shared" si="210"/>
        <v>11.581301277265247</v>
      </c>
      <c r="E987" s="25">
        <f t="shared" si="211"/>
        <v>2.7516249087582146E-10</v>
      </c>
      <c r="F987" s="2">
        <f t="shared" si="212"/>
        <v>81.44267909109233</v>
      </c>
      <c r="G987" s="24">
        <f t="shared" si="213"/>
        <v>0.14262500000699702</v>
      </c>
      <c r="H987" s="2">
        <f t="shared" si="214"/>
        <v>11.986301689506876</v>
      </c>
      <c r="I987" s="24">
        <f t="shared" si="215"/>
        <v>6.3851060407416389</v>
      </c>
      <c r="J987" s="5">
        <f t="shared" si="216"/>
        <v>3.5698484984407618E-10</v>
      </c>
      <c r="K987" s="16">
        <f t="shared" si="217"/>
        <v>-51.96412131686462</v>
      </c>
      <c r="L987" s="58" t="b">
        <f t="shared" si="218"/>
        <v>0</v>
      </c>
      <c r="M987" s="66">
        <f t="shared" si="219"/>
        <v>-1.5516001622723756</v>
      </c>
      <c r="N987" s="65">
        <f t="shared" si="220"/>
        <v>4.749999999999921</v>
      </c>
    </row>
    <row r="988" spans="2:14">
      <c r="B988" s="25">
        <f t="shared" si="208"/>
        <v>4.7549999999999208</v>
      </c>
      <c r="C988" s="17">
        <f t="shared" si="209"/>
        <v>51.865670773218035</v>
      </c>
      <c r="D988" s="17">
        <f t="shared" si="210"/>
        <v>11.581301277266624</v>
      </c>
      <c r="E988" s="25">
        <f t="shared" si="211"/>
        <v>2.674630886193962E-10</v>
      </c>
      <c r="F988" s="2">
        <f t="shared" si="212"/>
        <v>81.442679091102008</v>
      </c>
      <c r="G988" s="24">
        <f t="shared" si="213"/>
        <v>0.14262500000680142</v>
      </c>
      <c r="H988" s="2">
        <f t="shared" si="214"/>
        <v>11.986301689492494</v>
      </c>
      <c r="I988" s="24">
        <f t="shared" si="215"/>
        <v>6.3851060407423974</v>
      </c>
      <c r="J988" s="5">
        <f t="shared" si="216"/>
        <v>3.4700558752962021E-10</v>
      </c>
      <c r="K988" s="16">
        <f t="shared" si="217"/>
        <v>-51.964121316910727</v>
      </c>
      <c r="L988" s="58" t="b">
        <f t="shared" si="218"/>
        <v>0</v>
      </c>
      <c r="M988" s="66">
        <f t="shared" si="219"/>
        <v>-1.5516001622725604</v>
      </c>
      <c r="N988" s="65">
        <f t="shared" si="220"/>
        <v>4.7549999999999208</v>
      </c>
    </row>
    <row r="989" spans="2:14">
      <c r="B989" s="25">
        <f t="shared" si="208"/>
        <v>4.7599999999999207</v>
      </c>
      <c r="C989" s="17">
        <f t="shared" si="209"/>
        <v>51.923577279604373</v>
      </c>
      <c r="D989" s="17">
        <f t="shared" si="210"/>
        <v>11.581301277267961</v>
      </c>
      <c r="E989" s="25">
        <f t="shared" si="211"/>
        <v>2.5998962572603869E-10</v>
      </c>
      <c r="F989" s="2">
        <f t="shared" si="212"/>
        <v>81.44267909111143</v>
      </c>
      <c r="G989" s="24">
        <f t="shared" si="213"/>
        <v>0.14262500000661099</v>
      </c>
      <c r="H989" s="2">
        <f t="shared" si="214"/>
        <v>11.986301689478493</v>
      </c>
      <c r="I989" s="24">
        <f t="shared" si="215"/>
        <v>6.3851060407431355</v>
      </c>
      <c r="J989" s="5">
        <f t="shared" si="216"/>
        <v>3.3728971996335339E-10</v>
      </c>
      <c r="K989" s="16">
        <f t="shared" si="217"/>
        <v>-51.964121316955541</v>
      </c>
      <c r="L989" s="58" t="b">
        <f t="shared" si="218"/>
        <v>0</v>
      </c>
      <c r="M989" s="66">
        <f t="shared" si="219"/>
        <v>-1.5516001622727398</v>
      </c>
      <c r="N989" s="65">
        <f t="shared" si="220"/>
        <v>4.7599999999999207</v>
      </c>
    </row>
    <row r="990" spans="2:14">
      <c r="B990" s="25">
        <f t="shared" si="208"/>
        <v>4.7649999999999206</v>
      </c>
      <c r="C990" s="17">
        <f t="shared" si="209"/>
        <v>51.981483785990719</v>
      </c>
      <c r="D990" s="17">
        <f t="shared" si="210"/>
        <v>11.581301277269262</v>
      </c>
      <c r="E990" s="25">
        <f t="shared" si="211"/>
        <v>2.5272027230559747E-10</v>
      </c>
      <c r="F990" s="2">
        <f t="shared" si="212"/>
        <v>81.442679091120567</v>
      </c>
      <c r="G990" s="24">
        <f t="shared" si="213"/>
        <v>0.14262500000642633</v>
      </c>
      <c r="H990" s="2">
        <f t="shared" si="214"/>
        <v>11.986301689464918</v>
      </c>
      <c r="I990" s="24">
        <f t="shared" si="215"/>
        <v>6.3851060407438522</v>
      </c>
      <c r="J990" s="5">
        <f t="shared" si="216"/>
        <v>3.2786840136280341E-10</v>
      </c>
      <c r="K990" s="16">
        <f t="shared" si="217"/>
        <v>-51.964121316999069</v>
      </c>
      <c r="L990" s="58" t="b">
        <f t="shared" si="218"/>
        <v>0</v>
      </c>
      <c r="M990" s="66">
        <f t="shared" si="219"/>
        <v>-1.5516001622729139</v>
      </c>
      <c r="N990" s="65">
        <f t="shared" si="220"/>
        <v>4.7649999999999206</v>
      </c>
    </row>
    <row r="991" spans="2:14">
      <c r="B991" s="25">
        <f t="shared" si="208"/>
        <v>4.7699999999999205</v>
      </c>
      <c r="C991" s="17">
        <f t="shared" si="209"/>
        <v>52.039390292377071</v>
      </c>
      <c r="D991" s="17">
        <f t="shared" si="210"/>
        <v>11.581301277270525</v>
      </c>
      <c r="E991" s="25">
        <f t="shared" si="211"/>
        <v>2.4566048583061041E-10</v>
      </c>
      <c r="F991" s="2">
        <f t="shared" si="212"/>
        <v>81.442679091129449</v>
      </c>
      <c r="G991" s="24">
        <f t="shared" si="213"/>
        <v>0.14262500000624681</v>
      </c>
      <c r="H991" s="2">
        <f t="shared" si="214"/>
        <v>11.986301689451718</v>
      </c>
      <c r="I991" s="24">
        <f t="shared" si="215"/>
        <v>6.3851060407445486</v>
      </c>
      <c r="J991" s="5">
        <f t="shared" si="216"/>
        <v>3.1870906140964587E-10</v>
      </c>
      <c r="K991" s="16">
        <f t="shared" si="217"/>
        <v>-51.96412131704146</v>
      </c>
      <c r="L991" s="58" t="b">
        <f t="shared" si="218"/>
        <v>0</v>
      </c>
      <c r="M991" s="66">
        <f t="shared" si="219"/>
        <v>-1.5516001622730826</v>
      </c>
      <c r="N991" s="65">
        <f t="shared" si="220"/>
        <v>4.7699999999999205</v>
      </c>
    </row>
    <row r="992" spans="2:14">
      <c r="B992" s="25">
        <f t="shared" si="208"/>
        <v>4.7749999999999204</v>
      </c>
      <c r="C992" s="17">
        <f t="shared" si="209"/>
        <v>52.097296798763423</v>
      </c>
      <c r="D992" s="17">
        <f t="shared" si="210"/>
        <v>11.581301277271752</v>
      </c>
      <c r="E992" s="25">
        <f t="shared" si="211"/>
        <v>2.387971683669866E-10</v>
      </c>
      <c r="F992" s="2">
        <f t="shared" si="212"/>
        <v>81.442679091138089</v>
      </c>
      <c r="G992" s="24">
        <f t="shared" si="213"/>
        <v>0.14262500000607228</v>
      </c>
      <c r="H992" s="2">
        <f t="shared" si="214"/>
        <v>11.986301689438886</v>
      </c>
      <c r="I992" s="24">
        <f t="shared" si="215"/>
        <v>6.3851060407452254</v>
      </c>
      <c r="J992" s="5">
        <f t="shared" si="216"/>
        <v>3.0980461959989719E-10</v>
      </c>
      <c r="K992" s="16">
        <f t="shared" si="217"/>
        <v>-51.964121317082551</v>
      </c>
      <c r="L992" s="58" t="b">
        <f t="shared" si="218"/>
        <v>0</v>
      </c>
      <c r="M992" s="66">
        <f t="shared" si="219"/>
        <v>-1.5516001622732478</v>
      </c>
      <c r="N992" s="65">
        <f t="shared" si="220"/>
        <v>4.7749999999999204</v>
      </c>
    </row>
    <row r="993" spans="2:14">
      <c r="B993" s="25">
        <f t="shared" si="208"/>
        <v>4.7799999999999203</v>
      </c>
      <c r="C993" s="17">
        <f t="shared" si="209"/>
        <v>52.155203305149783</v>
      </c>
      <c r="D993" s="17">
        <f t="shared" si="210"/>
        <v>11.581301277272946</v>
      </c>
      <c r="E993" s="25">
        <f t="shared" si="211"/>
        <v>2.3213577738726396E-10</v>
      </c>
      <c r="F993" s="2">
        <f t="shared" si="212"/>
        <v>81.442679091146474</v>
      </c>
      <c r="G993" s="24">
        <f t="shared" si="213"/>
        <v>0.14262500000590289</v>
      </c>
      <c r="H993" s="2">
        <f t="shared" si="214"/>
        <v>11.986301689426432</v>
      </c>
      <c r="I993" s="24">
        <f t="shared" si="215"/>
        <v>6.3851060407458835</v>
      </c>
      <c r="J993" s="5">
        <f t="shared" si="216"/>
        <v>3.0116215643754091E-10</v>
      </c>
      <c r="K993" s="16">
        <f t="shared" si="217"/>
        <v>-51.964121317122505</v>
      </c>
      <c r="L993" s="58" t="b">
        <f t="shared" si="218"/>
        <v>0</v>
      </c>
      <c r="M993" s="66">
        <f t="shared" si="219"/>
        <v>-1.5516001622734077</v>
      </c>
      <c r="N993" s="65">
        <f t="shared" si="220"/>
        <v>4.7799999999999203</v>
      </c>
    </row>
    <row r="994" spans="2:14">
      <c r="B994" s="25">
        <f t="shared" si="208"/>
        <v>4.7849999999999202</v>
      </c>
      <c r="C994" s="17">
        <f t="shared" si="209"/>
        <v>52.21310981153615</v>
      </c>
      <c r="D994" s="17">
        <f t="shared" si="210"/>
        <v>11.581301277274106</v>
      </c>
      <c r="E994" s="25">
        <f t="shared" si="211"/>
        <v>2.25646842539738E-10</v>
      </c>
      <c r="F994" s="2">
        <f t="shared" si="212"/>
        <v>81.442679091154631</v>
      </c>
      <c r="G994" s="24">
        <f t="shared" si="213"/>
        <v>0.14262500000573788</v>
      </c>
      <c r="H994" s="2">
        <f t="shared" si="214"/>
        <v>11.986301689414299</v>
      </c>
      <c r="I994" s="24">
        <f t="shared" si="215"/>
        <v>6.385106040746523</v>
      </c>
      <c r="J994" s="5">
        <f t="shared" si="216"/>
        <v>2.9274343720106569E-10</v>
      </c>
      <c r="K994" s="16">
        <f t="shared" si="217"/>
        <v>-51.964121317161329</v>
      </c>
      <c r="L994" s="58" t="b">
        <f t="shared" si="218"/>
        <v>0</v>
      </c>
      <c r="M994" s="66">
        <f t="shared" si="219"/>
        <v>-1.5516001622735622</v>
      </c>
      <c r="N994" s="65">
        <f t="shared" si="220"/>
        <v>4.7849999999999202</v>
      </c>
    </row>
    <row r="995" spans="2:14">
      <c r="B995" s="25">
        <f t="shared" si="208"/>
        <v>4.7899999999999201</v>
      </c>
      <c r="C995" s="17">
        <f t="shared" si="209"/>
        <v>52.271016317922523</v>
      </c>
      <c r="D995" s="17">
        <f t="shared" si="210"/>
        <v>11.581301277275234</v>
      </c>
      <c r="E995" s="25">
        <f t="shared" si="211"/>
        <v>2.1934564474751468E-10</v>
      </c>
      <c r="F995" s="2">
        <f t="shared" si="212"/>
        <v>81.44267909116256</v>
      </c>
      <c r="G995" s="24">
        <f t="shared" si="213"/>
        <v>0.14262500000557765</v>
      </c>
      <c r="H995" s="2">
        <f t="shared" si="214"/>
        <v>11.986301689402518</v>
      </c>
      <c r="I995" s="24">
        <f t="shared" si="215"/>
        <v>6.3851060407471447</v>
      </c>
      <c r="J995" s="5">
        <f t="shared" si="216"/>
        <v>2.845682873016256E-10</v>
      </c>
      <c r="K995" s="16">
        <f t="shared" si="217"/>
        <v>-51.964121317199101</v>
      </c>
      <c r="L995" s="58" t="b">
        <f t="shared" si="218"/>
        <v>0</v>
      </c>
      <c r="M995" s="66">
        <f t="shared" si="219"/>
        <v>-1.5516001622737132</v>
      </c>
      <c r="N995" s="65">
        <f t="shared" si="220"/>
        <v>4.7899999999999201</v>
      </c>
    </row>
    <row r="996" spans="2:14">
      <c r="B996" s="25">
        <f t="shared" si="208"/>
        <v>4.79499999999992</v>
      </c>
      <c r="C996" s="17">
        <f t="shared" si="209"/>
        <v>52.328922824308904</v>
      </c>
      <c r="D996" s="17">
        <f t="shared" si="210"/>
        <v>11.58130127727633</v>
      </c>
      <c r="E996" s="25">
        <f t="shared" si="211"/>
        <v>2.1321581159298046E-10</v>
      </c>
      <c r="F996" s="2">
        <f t="shared" si="212"/>
        <v>81.442679091170262</v>
      </c>
      <c r="G996" s="24">
        <f t="shared" si="213"/>
        <v>0.14262500000542197</v>
      </c>
      <c r="H996" s="2">
        <f t="shared" si="214"/>
        <v>11.986301689391071</v>
      </c>
      <c r="I996" s="24">
        <f t="shared" si="215"/>
        <v>6.3851060407477487</v>
      </c>
      <c r="J996" s="5">
        <f t="shared" si="216"/>
        <v>2.7662537793284691E-10</v>
      </c>
      <c r="K996" s="16">
        <f t="shared" si="217"/>
        <v>-51.964121317235822</v>
      </c>
      <c r="L996" s="58" t="b">
        <f t="shared" si="218"/>
        <v>0</v>
      </c>
      <c r="M996" s="66">
        <f t="shared" si="219"/>
        <v>-1.5516001622738607</v>
      </c>
      <c r="N996" s="65">
        <f t="shared" si="220"/>
        <v>4.79499999999992</v>
      </c>
    </row>
    <row r="997" spans="2:14">
      <c r="B997" s="25">
        <f t="shared" si="208"/>
        <v>4.7999999999999199</v>
      </c>
      <c r="C997" s="17">
        <f t="shared" si="209"/>
        <v>52.386829330695285</v>
      </c>
      <c r="D997" s="17">
        <f t="shared" si="210"/>
        <v>11.581301277277396</v>
      </c>
      <c r="E997" s="25">
        <f t="shared" si="211"/>
        <v>2.0726498353768831E-10</v>
      </c>
      <c r="F997" s="2">
        <f t="shared" si="212"/>
        <v>81.442679091177766</v>
      </c>
      <c r="G997" s="24">
        <f t="shared" si="213"/>
        <v>0.14262500000527045</v>
      </c>
      <c r="H997" s="2">
        <f t="shared" si="214"/>
        <v>11.986301689379932</v>
      </c>
      <c r="I997" s="24">
        <f t="shared" si="215"/>
        <v>6.3851060407483367</v>
      </c>
      <c r="J997" s="5">
        <f t="shared" si="216"/>
        <v>2.6889488368357554E-10</v>
      </c>
      <c r="K997" s="16">
        <f t="shared" si="217"/>
        <v>-51.964121317271484</v>
      </c>
      <c r="L997" s="58" t="b">
        <f t="shared" si="218"/>
        <v>0</v>
      </c>
      <c r="M997" s="66">
        <f t="shared" si="219"/>
        <v>-1.5516001622740028</v>
      </c>
      <c r="N997" s="65">
        <f t="shared" si="220"/>
        <v>4.7999999999999199</v>
      </c>
    </row>
    <row r="998" spans="2:14">
      <c r="B998" s="25">
        <f t="shared" si="208"/>
        <v>4.8049999999999198</v>
      </c>
      <c r="C998" s="17">
        <f t="shared" si="209"/>
        <v>52.444735837081673</v>
      </c>
      <c r="D998" s="17">
        <f t="shared" si="210"/>
        <v>11.581301277278431</v>
      </c>
      <c r="E998" s="25">
        <f t="shared" si="211"/>
        <v>2.0147133069148684E-10</v>
      </c>
      <c r="F998" s="2">
        <f t="shared" si="212"/>
        <v>81.442679091185042</v>
      </c>
      <c r="G998" s="24">
        <f t="shared" si="213"/>
        <v>0.14262500000512332</v>
      </c>
      <c r="H998" s="2">
        <f t="shared" si="214"/>
        <v>11.986301689369116</v>
      </c>
      <c r="I998" s="24">
        <f t="shared" si="215"/>
        <v>6.3851060407489069</v>
      </c>
      <c r="J998" s="5">
        <f t="shared" si="216"/>
        <v>2.6138813336018529E-10</v>
      </c>
      <c r="K998" s="16">
        <f t="shared" si="217"/>
        <v>-51.964121317306173</v>
      </c>
      <c r="L998" s="58" t="b">
        <f t="shared" si="218"/>
        <v>0</v>
      </c>
      <c r="M998" s="66">
        <f t="shared" si="219"/>
        <v>-1.5516001622741431</v>
      </c>
      <c r="N998" s="65">
        <f t="shared" si="220"/>
        <v>4.8049999999999198</v>
      </c>
    </row>
    <row r="999" spans="2:14">
      <c r="B999" s="25">
        <f t="shared" ref="B999:B1037" si="221">B998+$C$23</f>
        <v>4.8099999999999197</v>
      </c>
      <c r="C999" s="17">
        <f t="shared" si="209"/>
        <v>52.502642343468068</v>
      </c>
      <c r="D999" s="17">
        <f t="shared" si="210"/>
        <v>11.581301277279438</v>
      </c>
      <c r="E999" s="25">
        <f t="shared" si="211"/>
        <v>1.9584140202142141E-10</v>
      </c>
      <c r="F999" s="2">
        <f t="shared" si="212"/>
        <v>81.442679091192133</v>
      </c>
      <c r="G999" s="24">
        <f t="shared" si="213"/>
        <v>0.14262500000498016</v>
      </c>
      <c r="H999" s="2">
        <f t="shared" si="214"/>
        <v>11.986301689358589</v>
      </c>
      <c r="I999" s="24">
        <f t="shared" si="215"/>
        <v>6.3851060407494629</v>
      </c>
      <c r="J999" s="5">
        <f t="shared" si="216"/>
        <v>2.5408388545072539E-10</v>
      </c>
      <c r="K999" s="16">
        <f t="shared" si="217"/>
        <v>-51.964121317339966</v>
      </c>
      <c r="L999" s="58" t="b">
        <f t="shared" si="218"/>
        <v>0</v>
      </c>
      <c r="M999" s="66">
        <f t="shared" si="219"/>
        <v>-1.5516001622742763</v>
      </c>
      <c r="N999" s="65">
        <f t="shared" si="220"/>
        <v>4.8099999999999197</v>
      </c>
    </row>
    <row r="1000" spans="2:14">
      <c r="B1000" s="25">
        <f t="shared" si="221"/>
        <v>4.8149999999999196</v>
      </c>
      <c r="C1000" s="17">
        <f t="shared" si="209"/>
        <v>52.56054884985447</v>
      </c>
      <c r="D1000" s="17">
        <f t="shared" si="210"/>
        <v>11.581301277280417</v>
      </c>
      <c r="E1000" s="25">
        <f t="shared" si="211"/>
        <v>1.9037519752749205E-10</v>
      </c>
      <c r="F1000" s="2">
        <f t="shared" si="212"/>
        <v>81.442679091199025</v>
      </c>
      <c r="G1000" s="24">
        <f t="shared" si="213"/>
        <v>0.14262500000484077</v>
      </c>
      <c r="H1000" s="2">
        <f t="shared" si="214"/>
        <v>11.986301689348341</v>
      </c>
      <c r="I1000" s="24">
        <f t="shared" si="215"/>
        <v>6.3851060407500029</v>
      </c>
      <c r="J1000" s="5">
        <f t="shared" si="216"/>
        <v>2.4697222724961886E-10</v>
      </c>
      <c r="K1000" s="16">
        <f t="shared" si="217"/>
        <v>-51.964121317372708</v>
      </c>
      <c r="L1000" s="58" t="b">
        <f t="shared" si="218"/>
        <v>0</v>
      </c>
      <c r="M1000" s="66">
        <f t="shared" si="219"/>
        <v>-1.5516001622744078</v>
      </c>
      <c r="N1000" s="65">
        <f t="shared" si="220"/>
        <v>4.8149999999999196</v>
      </c>
    </row>
    <row r="1001" spans="2:14">
      <c r="B1001" s="25">
        <f t="shared" si="221"/>
        <v>4.8199999999999195</v>
      </c>
      <c r="C1001" s="17">
        <f t="shared" si="209"/>
        <v>52.618455356240872</v>
      </c>
      <c r="D1001" s="17">
        <f t="shared" si="210"/>
        <v>11.581301277281369</v>
      </c>
      <c r="E1001" s="25">
        <f t="shared" si="211"/>
        <v>1.8504979582503968E-10</v>
      </c>
      <c r="F1001" s="2">
        <f t="shared" si="212"/>
        <v>81.442679091205704</v>
      </c>
      <c r="G1001" s="24">
        <f t="shared" si="213"/>
        <v>0.14262500000470574</v>
      </c>
      <c r="H1001" s="2">
        <f t="shared" si="214"/>
        <v>11.986301689338413</v>
      </c>
      <c r="I1001" s="24">
        <f t="shared" si="215"/>
        <v>6.3851060407505269</v>
      </c>
      <c r="J1001" s="5">
        <f t="shared" si="216"/>
        <v>2.4008289687359669E-10</v>
      </c>
      <c r="K1001" s="16">
        <f t="shared" si="217"/>
        <v>-51.96412131740464</v>
      </c>
      <c r="L1001" s="58" t="b">
        <f t="shared" si="218"/>
        <v>0</v>
      </c>
      <c r="M1001" s="66">
        <f t="shared" si="219"/>
        <v>-1.5516001622745357</v>
      </c>
      <c r="N1001" s="65">
        <f t="shared" si="220"/>
        <v>4.8199999999999195</v>
      </c>
    </row>
    <row r="1002" spans="2:14">
      <c r="B1002" s="25">
        <f t="shared" si="221"/>
        <v>4.8249999999999194</v>
      </c>
      <c r="C1002" s="17">
        <f t="shared" si="209"/>
        <v>52.676361862627282</v>
      </c>
      <c r="D1002" s="17">
        <f t="shared" si="210"/>
        <v>11.581301277282295</v>
      </c>
      <c r="E1002" s="25">
        <f t="shared" si="211"/>
        <v>1.7988047783717036E-10</v>
      </c>
      <c r="F1002" s="2">
        <f t="shared" si="212"/>
        <v>81.442679091212213</v>
      </c>
      <c r="G1002" s="24">
        <f t="shared" si="213"/>
        <v>0.14262500000457429</v>
      </c>
      <c r="H1002" s="2">
        <f t="shared" si="214"/>
        <v>11.986301689328748</v>
      </c>
      <c r="I1002" s="24">
        <f t="shared" si="215"/>
        <v>6.3851060407510376</v>
      </c>
      <c r="J1002" s="5">
        <f t="shared" si="216"/>
        <v>2.3337624350035086E-10</v>
      </c>
      <c r="K1002" s="16">
        <f t="shared" si="217"/>
        <v>-51.964121317435605</v>
      </c>
      <c r="L1002" s="58" t="b">
        <f t="shared" si="218"/>
        <v>0</v>
      </c>
      <c r="M1002" s="66">
        <f t="shared" si="219"/>
        <v>-1.55160016227466</v>
      </c>
      <c r="N1002" s="65">
        <f t="shared" si="220"/>
        <v>4.8249999999999194</v>
      </c>
    </row>
    <row r="1003" spans="2:14">
      <c r="B1003" s="25">
        <f t="shared" si="221"/>
        <v>4.8299999999999192</v>
      </c>
      <c r="C1003" s="17">
        <f t="shared" si="209"/>
        <v>52.734268369013698</v>
      </c>
      <c r="D1003" s="17">
        <f t="shared" si="210"/>
        <v>11.581301277283194</v>
      </c>
      <c r="E1003" s="25">
        <f t="shared" si="211"/>
        <v>1.7485960310233107E-10</v>
      </c>
      <c r="F1003" s="2">
        <f t="shared" si="212"/>
        <v>81.442679091218537</v>
      </c>
      <c r="G1003" s="24">
        <f t="shared" si="213"/>
        <v>0.14262500000444639</v>
      </c>
      <c r="H1003" s="2">
        <f t="shared" si="214"/>
        <v>11.986301689319344</v>
      </c>
      <c r="I1003" s="24">
        <f t="shared" si="215"/>
        <v>6.3851060407515332</v>
      </c>
      <c r="J1003" s="5">
        <f t="shared" si="216"/>
        <v>2.268508510290846E-10</v>
      </c>
      <c r="K1003" s="16">
        <f t="shared" si="217"/>
        <v>-51.964121317465668</v>
      </c>
      <c r="L1003" s="58" t="b">
        <f t="shared" si="218"/>
        <v>0</v>
      </c>
      <c r="M1003" s="66">
        <f t="shared" si="219"/>
        <v>-1.5516001622747808</v>
      </c>
      <c r="N1003" s="65">
        <f t="shared" si="220"/>
        <v>4.8299999999999192</v>
      </c>
    </row>
    <row r="1004" spans="2:14">
      <c r="B1004" s="25">
        <f t="shared" si="221"/>
        <v>4.8349999999999191</v>
      </c>
      <c r="C1004" s="17">
        <f t="shared" si="209"/>
        <v>52.792174875400114</v>
      </c>
      <c r="D1004" s="17">
        <f t="shared" si="210"/>
        <v>11.581301277284068</v>
      </c>
      <c r="E1004" s="25">
        <f t="shared" si="211"/>
        <v>1.699631587413552E-10</v>
      </c>
      <c r="F1004" s="2">
        <f t="shared" si="212"/>
        <v>81.442679091224676</v>
      </c>
      <c r="G1004" s="24">
        <f t="shared" si="213"/>
        <v>0.14262500000432229</v>
      </c>
      <c r="H1004" s="2">
        <f t="shared" si="214"/>
        <v>11.986301689310221</v>
      </c>
      <c r="I1004" s="24">
        <f t="shared" si="215"/>
        <v>6.3851060407520146</v>
      </c>
      <c r="J1004" s="5">
        <f t="shared" si="216"/>
        <v>2.2051946436696845E-10</v>
      </c>
      <c r="K1004" s="16">
        <f t="shared" si="217"/>
        <v>-51.964121317495014</v>
      </c>
      <c r="L1004" s="58" t="b">
        <f t="shared" si="218"/>
        <v>0</v>
      </c>
      <c r="M1004" s="66">
        <f t="shared" si="219"/>
        <v>-1.5516001622748981</v>
      </c>
      <c r="N1004" s="65">
        <f t="shared" si="220"/>
        <v>4.8349999999999191</v>
      </c>
    </row>
    <row r="1005" spans="2:14">
      <c r="B1005" s="25">
        <f t="shared" si="221"/>
        <v>4.839999999999919</v>
      </c>
      <c r="C1005" s="17">
        <f t="shared" si="209"/>
        <v>52.850081381786538</v>
      </c>
      <c r="D1005" s="17">
        <f t="shared" si="210"/>
        <v>11.581301277284917</v>
      </c>
      <c r="E1005" s="25">
        <f t="shared" si="211"/>
        <v>1.6522279809496235E-10</v>
      </c>
      <c r="F1005" s="2">
        <f t="shared" si="212"/>
        <v>81.442679091230659</v>
      </c>
      <c r="G1005" s="24">
        <f t="shared" si="213"/>
        <v>0.14262500000420156</v>
      </c>
      <c r="H1005" s="2">
        <f t="shared" si="214"/>
        <v>11.986301689301344</v>
      </c>
      <c r="I1005" s="24">
        <f t="shared" si="215"/>
        <v>6.3851060407524836</v>
      </c>
      <c r="J1005" s="5">
        <f t="shared" si="216"/>
        <v>2.1435942590125489E-10</v>
      </c>
      <c r="K1005" s="16">
        <f t="shared" si="217"/>
        <v>-51.964121317523457</v>
      </c>
      <c r="L1005" s="58" t="b">
        <f t="shared" si="218"/>
        <v>0</v>
      </c>
      <c r="M1005" s="66">
        <f t="shared" si="219"/>
        <v>-1.55160016227501</v>
      </c>
      <c r="N1005" s="65">
        <f t="shared" si="220"/>
        <v>4.839999999999919</v>
      </c>
    </row>
    <row r="1006" spans="2:14">
      <c r="B1006" s="25">
        <f t="shared" si="221"/>
        <v>4.8449999999999189</v>
      </c>
      <c r="C1006" s="17">
        <f t="shared" si="209"/>
        <v>52.907987888172961</v>
      </c>
      <c r="D1006" s="17">
        <f t="shared" si="210"/>
        <v>11.581301277285743</v>
      </c>
      <c r="E1006" s="25">
        <f t="shared" si="211"/>
        <v>1.6061559977849352E-10</v>
      </c>
      <c r="F1006" s="2">
        <f t="shared" si="212"/>
        <v>81.442679091236457</v>
      </c>
      <c r="G1006" s="24">
        <f t="shared" si="213"/>
        <v>0.14262500000408421</v>
      </c>
      <c r="H1006" s="2">
        <f t="shared" si="214"/>
        <v>11.986301689292715</v>
      </c>
      <c r="I1006" s="24">
        <f t="shared" si="215"/>
        <v>6.3851060407529383</v>
      </c>
      <c r="J1006" s="5">
        <f t="shared" si="216"/>
        <v>2.0837215173274063E-10</v>
      </c>
      <c r="K1006" s="16">
        <f t="shared" si="217"/>
        <v>-51.964121317551012</v>
      </c>
      <c r="L1006" s="58" t="b">
        <f t="shared" si="218"/>
        <v>0</v>
      </c>
      <c r="M1006" s="66">
        <f t="shared" si="219"/>
        <v>-1.5516001622751219</v>
      </c>
      <c r="N1006" s="65">
        <f t="shared" si="220"/>
        <v>4.8449999999999189</v>
      </c>
    </row>
    <row r="1007" spans="2:14">
      <c r="B1007" s="25">
        <f t="shared" si="221"/>
        <v>4.8499999999999188</v>
      </c>
      <c r="C1007" s="17">
        <f t="shared" si="209"/>
        <v>52.965894394559392</v>
      </c>
      <c r="D1007" s="17">
        <f t="shared" si="210"/>
        <v>11.581301277286546</v>
      </c>
      <c r="E1007" s="25">
        <f t="shared" si="211"/>
        <v>1.5611864240728965E-10</v>
      </c>
      <c r="F1007" s="2">
        <f t="shared" si="212"/>
        <v>81.442679091242113</v>
      </c>
      <c r="G1007" s="24">
        <f t="shared" si="213"/>
        <v>0.14262500000397005</v>
      </c>
      <c r="H1007" s="2">
        <f t="shared" si="214"/>
        <v>11.986301689284323</v>
      </c>
      <c r="I1007" s="24">
        <f t="shared" si="215"/>
        <v>6.3851060407533815</v>
      </c>
      <c r="J1007" s="5">
        <f t="shared" si="216"/>
        <v>2.0254772915584873E-10</v>
      </c>
      <c r="K1007" s="16">
        <f t="shared" si="217"/>
        <v>-51.964121317577991</v>
      </c>
      <c r="L1007" s="58" t="b">
        <f t="shared" si="218"/>
        <v>0</v>
      </c>
      <c r="M1007" s="66">
        <f t="shared" si="219"/>
        <v>-1.5516001622752285</v>
      </c>
      <c r="N1007" s="65">
        <f t="shared" si="220"/>
        <v>4.8499999999999188</v>
      </c>
    </row>
    <row r="1008" spans="2:14">
      <c r="B1008" s="25">
        <f t="shared" si="221"/>
        <v>4.8549999999999187</v>
      </c>
      <c r="C1008" s="17">
        <f t="shared" si="209"/>
        <v>53.02380090094583</v>
      </c>
      <c r="D1008" s="17">
        <f t="shared" si="210"/>
        <v>11.581301277287325</v>
      </c>
      <c r="E1008" s="25">
        <f t="shared" si="211"/>
        <v>1.5176030483854762E-10</v>
      </c>
      <c r="F1008" s="2">
        <f t="shared" si="212"/>
        <v>81.442679091247598</v>
      </c>
      <c r="G1008" s="24">
        <f t="shared" si="213"/>
        <v>0.14262500000385922</v>
      </c>
      <c r="H1008" s="2">
        <f t="shared" si="214"/>
        <v>11.986301689276175</v>
      </c>
      <c r="I1008" s="24">
        <f t="shared" si="215"/>
        <v>6.3851060407538114</v>
      </c>
      <c r="J1008" s="5">
        <f t="shared" si="216"/>
        <v>1.9689323867456269E-10</v>
      </c>
      <c r="K1008" s="16">
        <f t="shared" si="217"/>
        <v>-51.964121317604096</v>
      </c>
      <c r="L1008" s="58" t="b">
        <f t="shared" si="218"/>
        <v>0</v>
      </c>
      <c r="M1008" s="66">
        <f t="shared" si="219"/>
        <v>-1.5516001622753333</v>
      </c>
      <c r="N1008" s="65">
        <f t="shared" si="220"/>
        <v>4.8549999999999187</v>
      </c>
    </row>
    <row r="1009" spans="2:14">
      <c r="B1009" s="25">
        <f t="shared" si="221"/>
        <v>4.8599999999999186</v>
      </c>
      <c r="C1009" s="17">
        <f t="shared" si="209"/>
        <v>53.081707407332267</v>
      </c>
      <c r="D1009" s="17">
        <f t="shared" si="210"/>
        <v>11.581301277288084</v>
      </c>
      <c r="E1009" s="25">
        <f t="shared" si="211"/>
        <v>1.4752858063268418E-10</v>
      </c>
      <c r="F1009" s="2">
        <f t="shared" si="212"/>
        <v>81.442679091252927</v>
      </c>
      <c r="G1009" s="24">
        <f t="shared" si="213"/>
        <v>0.14262500000375142</v>
      </c>
      <c r="H1009" s="2">
        <f t="shared" si="214"/>
        <v>11.986301689268247</v>
      </c>
      <c r="I1009" s="24">
        <f t="shared" si="215"/>
        <v>6.3851060407542288</v>
      </c>
      <c r="J1009" s="5">
        <f t="shared" si="216"/>
        <v>1.9139310318011867E-10</v>
      </c>
      <c r="K1009" s="16">
        <f t="shared" si="217"/>
        <v>-51.96412131762947</v>
      </c>
      <c r="L1009" s="58" t="b">
        <f t="shared" si="218"/>
        <v>0</v>
      </c>
      <c r="M1009" s="66">
        <f t="shared" si="219"/>
        <v>-1.5516001622754363</v>
      </c>
      <c r="N1009" s="65">
        <f t="shared" si="220"/>
        <v>4.8599999999999186</v>
      </c>
    </row>
    <row r="1010" spans="2:14">
      <c r="B1010" s="25">
        <f t="shared" si="221"/>
        <v>4.8649999999999185</v>
      </c>
      <c r="C1010" s="17">
        <f t="shared" si="209"/>
        <v>53.139613913718712</v>
      </c>
      <c r="D1010" s="17">
        <f t="shared" si="210"/>
        <v>11.581301277288821</v>
      </c>
      <c r="E1010" s="25">
        <f t="shared" si="211"/>
        <v>1.4340600587757808E-10</v>
      </c>
      <c r="F1010" s="2">
        <f t="shared" si="212"/>
        <v>81.442679091258128</v>
      </c>
      <c r="G1010" s="24">
        <f t="shared" si="213"/>
        <v>0.14262500000364636</v>
      </c>
      <c r="H1010" s="2">
        <f t="shared" si="214"/>
        <v>11.986301689260523</v>
      </c>
      <c r="I1010" s="24">
        <f t="shared" si="215"/>
        <v>6.3851060407546365</v>
      </c>
      <c r="J1010" s="5">
        <f t="shared" si="216"/>
        <v>1.8603316166454952E-10</v>
      </c>
      <c r="K1010" s="16">
        <f t="shared" si="217"/>
        <v>-51.96412131765419</v>
      </c>
      <c r="L1010" s="58" t="b">
        <f t="shared" si="218"/>
        <v>0</v>
      </c>
      <c r="M1010" s="66">
        <f t="shared" si="219"/>
        <v>-1.5516001622755322</v>
      </c>
      <c r="N1010" s="65">
        <f t="shared" si="220"/>
        <v>4.8649999999999185</v>
      </c>
    </row>
    <row r="1011" spans="2:14">
      <c r="B1011" s="25">
        <f t="shared" si="221"/>
        <v>4.8699999999999184</v>
      </c>
      <c r="C1011" s="17">
        <f t="shared" si="209"/>
        <v>53.197520420105157</v>
      </c>
      <c r="D1011" s="17">
        <f t="shared" si="210"/>
        <v>11.581301277289539</v>
      </c>
      <c r="E1011" s="25">
        <f t="shared" si="211"/>
        <v>1.3939148907872182E-10</v>
      </c>
      <c r="F1011" s="2">
        <f t="shared" si="212"/>
        <v>81.442679091263159</v>
      </c>
      <c r="G1011" s="24">
        <f t="shared" si="213"/>
        <v>0.14262500000354469</v>
      </c>
      <c r="H1011" s="2">
        <f t="shared" si="214"/>
        <v>11.986301689253049</v>
      </c>
      <c r="I1011" s="24">
        <f t="shared" si="215"/>
        <v>6.3851060407550317</v>
      </c>
      <c r="J1011" s="5">
        <f t="shared" si="216"/>
        <v>1.8084598444617968E-10</v>
      </c>
      <c r="K1011" s="16">
        <f t="shared" si="217"/>
        <v>-51.964121317678178</v>
      </c>
      <c r="L1011" s="58" t="b">
        <f t="shared" si="218"/>
        <v>0</v>
      </c>
      <c r="M1011" s="66">
        <f t="shared" si="219"/>
        <v>-1.5516001622756299</v>
      </c>
      <c r="N1011" s="65">
        <f t="shared" si="220"/>
        <v>4.8699999999999184</v>
      </c>
    </row>
    <row r="1012" spans="2:14">
      <c r="B1012" s="25">
        <f t="shared" si="221"/>
        <v>4.8749999999999183</v>
      </c>
      <c r="C1012" s="17">
        <f t="shared" si="209"/>
        <v>53.255426926491609</v>
      </c>
      <c r="D1012" s="17">
        <f t="shared" si="210"/>
        <v>11.581301277290235</v>
      </c>
      <c r="E1012" s="25">
        <f t="shared" si="211"/>
        <v>1.3551122610429711E-10</v>
      </c>
      <c r="F1012" s="2">
        <f t="shared" si="212"/>
        <v>81.442679091268062</v>
      </c>
      <c r="G1012" s="24">
        <f t="shared" si="213"/>
        <v>0.14262500000344561</v>
      </c>
      <c r="H1012" s="2">
        <f t="shared" si="214"/>
        <v>11.986301689245764</v>
      </c>
      <c r="I1012" s="24">
        <f t="shared" si="215"/>
        <v>6.3851060407554154</v>
      </c>
      <c r="J1012" s="5">
        <f t="shared" si="216"/>
        <v>1.7579050460190441E-10</v>
      </c>
      <c r="K1012" s="16">
        <f t="shared" si="217"/>
        <v>-51.964121317701526</v>
      </c>
      <c r="L1012" s="58" t="b">
        <f t="shared" si="218"/>
        <v>0</v>
      </c>
      <c r="M1012" s="66">
        <f t="shared" si="219"/>
        <v>-1.5516001622757241</v>
      </c>
      <c r="N1012" s="65">
        <f t="shared" si="220"/>
        <v>4.8749999999999183</v>
      </c>
    </row>
    <row r="1013" spans="2:14">
      <c r="B1013" s="25">
        <f t="shared" si="221"/>
        <v>4.8799999999999182</v>
      </c>
      <c r="C1013" s="17">
        <f t="shared" si="209"/>
        <v>53.313333432878061</v>
      </c>
      <c r="D1013" s="17">
        <f t="shared" si="210"/>
        <v>11.581301277290912</v>
      </c>
      <c r="E1013" s="25">
        <f t="shared" si="211"/>
        <v>1.3172374016301618E-10</v>
      </c>
      <c r="F1013" s="2">
        <f t="shared" si="212"/>
        <v>81.442679091272822</v>
      </c>
      <c r="G1013" s="24">
        <f t="shared" si="213"/>
        <v>0.14262500000334932</v>
      </c>
      <c r="H1013" s="2">
        <f t="shared" si="214"/>
        <v>11.986301689238683</v>
      </c>
      <c r="I1013" s="24">
        <f t="shared" si="215"/>
        <v>6.3851060407557885</v>
      </c>
      <c r="J1013" s="5">
        <f t="shared" si="216"/>
        <v>1.7087805093809745E-10</v>
      </c>
      <c r="K1013" s="16">
        <f t="shared" si="217"/>
        <v>-51.964121317724214</v>
      </c>
      <c r="L1013" s="58" t="b">
        <f t="shared" si="218"/>
        <v>0</v>
      </c>
      <c r="M1013" s="66">
        <f t="shared" si="219"/>
        <v>-1.5516001622758147</v>
      </c>
      <c r="N1013" s="65">
        <f t="shared" si="220"/>
        <v>4.8799999999999182</v>
      </c>
    </row>
    <row r="1014" spans="2:14">
      <c r="B1014" s="25">
        <f t="shared" si="221"/>
        <v>4.8849999999999181</v>
      </c>
      <c r="C1014" s="17">
        <f t="shared" si="209"/>
        <v>53.37123993926452</v>
      </c>
      <c r="D1014" s="17">
        <f t="shared" si="210"/>
        <v>11.581301277291571</v>
      </c>
      <c r="E1014" s="25">
        <f t="shared" si="211"/>
        <v>1.280377632109396E-10</v>
      </c>
      <c r="F1014" s="2">
        <f t="shared" si="212"/>
        <v>81.442679091277455</v>
      </c>
      <c r="G1014" s="24">
        <f t="shared" si="213"/>
        <v>0.14262500000325579</v>
      </c>
      <c r="H1014" s="2">
        <f t="shared" si="214"/>
        <v>11.986301689231807</v>
      </c>
      <c r="I1014" s="24">
        <f t="shared" si="215"/>
        <v>6.3851060407561526</v>
      </c>
      <c r="J1014" s="5">
        <f t="shared" si="216"/>
        <v>1.6610579125316534E-10</v>
      </c>
      <c r="K1014" s="16">
        <f t="shared" si="217"/>
        <v>-51.964121317746262</v>
      </c>
      <c r="L1014" s="58" t="b">
        <f t="shared" si="218"/>
        <v>0</v>
      </c>
      <c r="M1014" s="66">
        <f t="shared" si="219"/>
        <v>-1.5516001622759017</v>
      </c>
      <c r="N1014" s="65">
        <f t="shared" si="220"/>
        <v>4.8849999999999181</v>
      </c>
    </row>
    <row r="1015" spans="2:14">
      <c r="B1015" s="25">
        <f t="shared" si="221"/>
        <v>4.889999999999918</v>
      </c>
      <c r="C1015" s="17">
        <f t="shared" si="209"/>
        <v>53.429146445650979</v>
      </c>
      <c r="D1015" s="17">
        <f t="shared" si="210"/>
        <v>11.58130127729221</v>
      </c>
      <c r="E1015" s="25">
        <f t="shared" si="211"/>
        <v>1.2446202720412795E-10</v>
      </c>
      <c r="F1015" s="2">
        <f t="shared" si="212"/>
        <v>81.442679091281946</v>
      </c>
      <c r="G1015" s="24">
        <f t="shared" si="213"/>
        <v>0.14262500000316505</v>
      </c>
      <c r="H1015" s="2">
        <f t="shared" si="214"/>
        <v>11.986301689225137</v>
      </c>
      <c r="I1015" s="24">
        <f t="shared" si="215"/>
        <v>6.3851060407565043</v>
      </c>
      <c r="J1015" s="5">
        <f t="shared" si="216"/>
        <v>1.6147655774870151E-10</v>
      </c>
      <c r="K1015" s="16">
        <f t="shared" si="217"/>
        <v>-51.964121317767649</v>
      </c>
      <c r="L1015" s="58" t="b">
        <f t="shared" si="218"/>
        <v>0</v>
      </c>
      <c r="M1015" s="66">
        <f t="shared" si="219"/>
        <v>-1.5516001622759887</v>
      </c>
      <c r="N1015" s="65">
        <f t="shared" si="220"/>
        <v>4.889999999999918</v>
      </c>
    </row>
    <row r="1016" spans="2:14">
      <c r="B1016" s="25">
        <f t="shared" si="221"/>
        <v>4.8949999999999179</v>
      </c>
      <c r="C1016" s="17">
        <f t="shared" si="209"/>
        <v>53.487052952037445</v>
      </c>
      <c r="D1016" s="17">
        <f t="shared" si="210"/>
        <v>11.581301277292832</v>
      </c>
      <c r="E1016" s="25">
        <f t="shared" si="211"/>
        <v>1.2098670869201312E-10</v>
      </c>
      <c r="F1016" s="2">
        <f t="shared" si="212"/>
        <v>81.442679091286323</v>
      </c>
      <c r="G1016" s="24">
        <f t="shared" si="213"/>
        <v>0.14262500000307649</v>
      </c>
      <c r="H1016" s="2">
        <f t="shared" si="214"/>
        <v>11.986301689218623</v>
      </c>
      <c r="I1016" s="24">
        <f t="shared" si="215"/>
        <v>6.3851060407568472</v>
      </c>
      <c r="J1016" s="5">
        <f t="shared" si="216"/>
        <v>1.5695778010638151E-10</v>
      </c>
      <c r="K1016" s="16">
        <f t="shared" si="217"/>
        <v>-51.964121317788482</v>
      </c>
      <c r="L1016" s="58" t="b">
        <f t="shared" si="218"/>
        <v>0</v>
      </c>
      <c r="M1016" s="66">
        <f t="shared" si="219"/>
        <v>-1.5516001622760722</v>
      </c>
      <c r="N1016" s="65">
        <f t="shared" si="220"/>
        <v>4.8949999999999179</v>
      </c>
    </row>
    <row r="1017" spans="2:14">
      <c r="B1017" s="25">
        <f t="shared" si="221"/>
        <v>4.8999999999999178</v>
      </c>
      <c r="C1017" s="17">
        <f t="shared" si="209"/>
        <v>53.544959458423911</v>
      </c>
      <c r="D1017" s="17">
        <f t="shared" si="210"/>
        <v>11.581301277293438</v>
      </c>
      <c r="E1017" s="25">
        <f t="shared" si="211"/>
        <v>1.1759761824599661E-10</v>
      </c>
      <c r="F1017" s="2">
        <f t="shared" si="212"/>
        <v>81.442679091290586</v>
      </c>
      <c r="G1017" s="24">
        <f t="shared" si="213"/>
        <v>0.1426250000029903</v>
      </c>
      <c r="H1017" s="2">
        <f t="shared" si="214"/>
        <v>11.986301689212288</v>
      </c>
      <c r="I1017" s="24">
        <f t="shared" si="215"/>
        <v>6.3851060407571811</v>
      </c>
      <c r="J1017" s="5">
        <f t="shared" si="216"/>
        <v>1.5256078713257907E-10</v>
      </c>
      <c r="K1017" s="16">
        <f t="shared" si="217"/>
        <v>-51.964121317808832</v>
      </c>
      <c r="L1017" s="58" t="b">
        <f t="shared" si="218"/>
        <v>0</v>
      </c>
      <c r="M1017" s="66">
        <f t="shared" si="219"/>
        <v>-1.5516001622761522</v>
      </c>
      <c r="N1017" s="65">
        <f t="shared" si="220"/>
        <v>4.8999999999999178</v>
      </c>
    </row>
    <row r="1018" spans="2:14">
      <c r="B1018" s="25">
        <f t="shared" si="221"/>
        <v>4.9049999999999176</v>
      </c>
      <c r="C1018" s="17">
        <f t="shared" si="209"/>
        <v>53.602865964810377</v>
      </c>
      <c r="D1018" s="17">
        <f t="shared" si="210"/>
        <v>11.581301277294026</v>
      </c>
      <c r="E1018" s="25">
        <f t="shared" si="211"/>
        <v>1.1431003678918446E-10</v>
      </c>
      <c r="F1018" s="2">
        <f t="shared" si="212"/>
        <v>81.442679091294721</v>
      </c>
      <c r="G1018" s="24">
        <f t="shared" si="213"/>
        <v>0.1426250000029069</v>
      </c>
      <c r="H1018" s="2">
        <f t="shared" si="214"/>
        <v>11.986301689206154</v>
      </c>
      <c r="I1018" s="24">
        <f t="shared" si="215"/>
        <v>6.3851060407575053</v>
      </c>
      <c r="J1018" s="5">
        <f t="shared" si="216"/>
        <v>1.4830540423844821E-10</v>
      </c>
      <c r="K1018" s="16">
        <f t="shared" si="217"/>
        <v>-51.964121317828521</v>
      </c>
      <c r="L1018" s="58" t="b">
        <f t="shared" si="218"/>
        <v>0</v>
      </c>
      <c r="M1018" s="66">
        <f t="shared" si="219"/>
        <v>-1.5516001622762321</v>
      </c>
      <c r="N1018" s="65">
        <f t="shared" si="220"/>
        <v>4.9049999999999176</v>
      </c>
    </row>
    <row r="1019" spans="2:14">
      <c r="B1019" s="25">
        <f t="shared" si="221"/>
        <v>4.9099999999999175</v>
      </c>
      <c r="C1019" s="17">
        <f t="shared" si="209"/>
        <v>53.66077247119685</v>
      </c>
      <c r="D1019" s="17">
        <f t="shared" si="210"/>
        <v>11.581301277294598</v>
      </c>
      <c r="E1019" s="25">
        <f t="shared" si="211"/>
        <v>1.1112396432157665E-10</v>
      </c>
      <c r="F1019" s="2">
        <f t="shared" si="212"/>
        <v>81.442679091298743</v>
      </c>
      <c r="G1019" s="24">
        <f t="shared" si="213"/>
        <v>0.14262500000282549</v>
      </c>
      <c r="H1019" s="2">
        <f t="shared" si="214"/>
        <v>11.98630168920017</v>
      </c>
      <c r="I1019" s="24">
        <f t="shared" si="215"/>
        <v>6.3851060407578206</v>
      </c>
      <c r="J1019" s="5">
        <f t="shared" si="216"/>
        <v>1.4415198060168088E-10</v>
      </c>
      <c r="K1019" s="16">
        <f t="shared" si="217"/>
        <v>-51.964121317847642</v>
      </c>
      <c r="L1019" s="58" t="b">
        <f t="shared" si="218"/>
        <v>0</v>
      </c>
      <c r="M1019" s="66">
        <f t="shared" si="219"/>
        <v>-1.5516001622763085</v>
      </c>
      <c r="N1019" s="65">
        <f t="shared" si="220"/>
        <v>4.9099999999999175</v>
      </c>
    </row>
    <row r="1020" spans="2:14">
      <c r="B1020" s="25">
        <f t="shared" si="221"/>
        <v>4.9149999999999174</v>
      </c>
      <c r="C1020" s="17">
        <f t="shared" si="209"/>
        <v>53.718678977583323</v>
      </c>
      <c r="D1020" s="17">
        <f t="shared" si="210"/>
        <v>11.581301277295154</v>
      </c>
      <c r="E1020" s="25">
        <f t="shared" si="211"/>
        <v>1.0800883899696115E-10</v>
      </c>
      <c r="F1020" s="2">
        <f t="shared" si="212"/>
        <v>81.442679091302651</v>
      </c>
      <c r="G1020" s="24">
        <f t="shared" si="213"/>
        <v>0.14262500000274647</v>
      </c>
      <c r="H1020" s="2">
        <f t="shared" si="214"/>
        <v>11.986301689194359</v>
      </c>
      <c r="I1020" s="24">
        <f t="shared" si="215"/>
        <v>6.385106040758127</v>
      </c>
      <c r="J1020" s="5">
        <f t="shared" si="216"/>
        <v>1.4012034163343112E-10</v>
      </c>
      <c r="K1020" s="16">
        <f t="shared" si="217"/>
        <v>-51.964121317866287</v>
      </c>
      <c r="L1020" s="58" t="b">
        <f t="shared" si="218"/>
        <v>0</v>
      </c>
      <c r="M1020" s="66">
        <f t="shared" si="219"/>
        <v>-1.5516001622763831</v>
      </c>
      <c r="N1020" s="65">
        <f t="shared" si="220"/>
        <v>4.9149999999999174</v>
      </c>
    </row>
    <row r="1021" spans="2:14">
      <c r="B1021" s="25">
        <f t="shared" si="221"/>
        <v>4.9199999999999173</v>
      </c>
      <c r="C1021" s="17">
        <f t="shared" si="209"/>
        <v>53.776585483969804</v>
      </c>
      <c r="D1021" s="17">
        <f t="shared" si="210"/>
        <v>11.581301277295694</v>
      </c>
      <c r="E1021" s="25">
        <f t="shared" si="211"/>
        <v>1.0499413116704242E-10</v>
      </c>
      <c r="F1021" s="2">
        <f t="shared" si="212"/>
        <v>81.442679091306445</v>
      </c>
      <c r="G1021" s="24">
        <f t="shared" si="213"/>
        <v>0.14262500000266981</v>
      </c>
      <c r="H1021" s="2">
        <f t="shared" si="214"/>
        <v>11.986301689188725</v>
      </c>
      <c r="I1021" s="24">
        <f t="shared" si="215"/>
        <v>6.3851060407584255</v>
      </c>
      <c r="J1021" s="5">
        <f t="shared" si="216"/>
        <v>1.3620907123290219E-10</v>
      </c>
      <c r="K1021" s="16">
        <f t="shared" si="217"/>
        <v>-51.964121317884356</v>
      </c>
      <c r="L1021" s="58" t="b">
        <f t="shared" si="218"/>
        <v>0</v>
      </c>
      <c r="M1021" s="66">
        <f t="shared" si="219"/>
        <v>-1.5516001622764541</v>
      </c>
      <c r="N1021" s="65">
        <f t="shared" si="220"/>
        <v>4.9199999999999173</v>
      </c>
    </row>
    <row r="1022" spans="2:14">
      <c r="B1022" s="25">
        <f t="shared" si="221"/>
        <v>4.9249999999999172</v>
      </c>
      <c r="C1022" s="17">
        <f t="shared" si="209"/>
        <v>53.834491990356284</v>
      </c>
      <c r="D1022" s="17">
        <f t="shared" si="210"/>
        <v>11.58130127729622</v>
      </c>
      <c r="E1022" s="25">
        <f t="shared" si="211"/>
        <v>1.0205801094166904E-10</v>
      </c>
      <c r="F1022" s="2">
        <f t="shared" si="212"/>
        <v>81.44267909131014</v>
      </c>
      <c r="G1022" s="24">
        <f t="shared" si="213"/>
        <v>0.14262500000259515</v>
      </c>
      <c r="H1022" s="2">
        <f t="shared" si="214"/>
        <v>11.986301689183234</v>
      </c>
      <c r="I1022" s="24">
        <f t="shared" si="215"/>
        <v>6.385106040758715</v>
      </c>
      <c r="J1022" s="5">
        <f t="shared" si="216"/>
        <v>1.3239976008973679E-10</v>
      </c>
      <c r="K1022" s="16">
        <f t="shared" si="217"/>
        <v>-51.964121317901956</v>
      </c>
      <c r="L1022" s="58" t="b">
        <f t="shared" si="218"/>
        <v>0</v>
      </c>
      <c r="M1022" s="66">
        <f t="shared" si="219"/>
        <v>-1.5516001622765252</v>
      </c>
      <c r="N1022" s="65">
        <f t="shared" si="220"/>
        <v>4.9249999999999172</v>
      </c>
    </row>
    <row r="1023" spans="2:14">
      <c r="B1023" s="25">
        <f t="shared" si="221"/>
        <v>4.9299999999999171</v>
      </c>
      <c r="C1023" s="17">
        <f t="shared" si="209"/>
        <v>53.892398496742764</v>
      </c>
      <c r="D1023" s="17">
        <f t="shared" si="210"/>
        <v>11.581301277296729</v>
      </c>
      <c r="E1023" s="25">
        <f t="shared" si="211"/>
        <v>9.9208118782393951E-11</v>
      </c>
      <c r="F1023" s="2">
        <f t="shared" si="212"/>
        <v>81.442679091313721</v>
      </c>
      <c r="G1023" s="24">
        <f t="shared" si="213"/>
        <v>0.14262500000252287</v>
      </c>
      <c r="H1023" s="2">
        <f t="shared" si="214"/>
        <v>11.986301689177921</v>
      </c>
      <c r="I1023" s="24">
        <f t="shared" si="215"/>
        <v>6.3851060407589957</v>
      </c>
      <c r="J1023" s="5">
        <f t="shared" si="216"/>
        <v>1.2871223361508895E-10</v>
      </c>
      <c r="K1023" s="16">
        <f t="shared" si="217"/>
        <v>-51.964121317919044</v>
      </c>
      <c r="L1023" s="58" t="b">
        <f t="shared" si="218"/>
        <v>0</v>
      </c>
      <c r="M1023" s="66">
        <f t="shared" si="219"/>
        <v>-1.5516001622765945</v>
      </c>
      <c r="N1023" s="65">
        <f t="shared" si="220"/>
        <v>4.9299999999999171</v>
      </c>
    </row>
    <row r="1024" spans="2:14">
      <c r="B1024" s="25">
        <f t="shared" si="221"/>
        <v>4.934999999999917</v>
      </c>
      <c r="C1024" s="17">
        <f t="shared" si="209"/>
        <v>53.950305003129252</v>
      </c>
      <c r="D1024" s="17">
        <f t="shared" si="210"/>
        <v>11.581301277297225</v>
      </c>
      <c r="E1024" s="25">
        <f t="shared" si="211"/>
        <v>9.6443363194709606E-11</v>
      </c>
      <c r="F1024" s="2">
        <f t="shared" si="212"/>
        <v>81.442679091317217</v>
      </c>
      <c r="G1024" s="24">
        <f t="shared" si="213"/>
        <v>0.14262500000245218</v>
      </c>
      <c r="H1024" s="2">
        <f t="shared" si="214"/>
        <v>11.986301689172722</v>
      </c>
      <c r="I1024" s="24">
        <f t="shared" si="215"/>
        <v>6.3851060407592692</v>
      </c>
      <c r="J1024" s="5">
        <f t="shared" si="216"/>
        <v>1.2510542488585389E-10</v>
      </c>
      <c r="K1024" s="16">
        <f t="shared" si="217"/>
        <v>-51.964121317935586</v>
      </c>
      <c r="L1024" s="58" t="b">
        <f t="shared" si="218"/>
        <v>0</v>
      </c>
      <c r="M1024" s="66">
        <f t="shared" si="219"/>
        <v>-1.5516001622766602</v>
      </c>
      <c r="N1024" s="65">
        <f t="shared" si="220"/>
        <v>4.934999999999917</v>
      </c>
    </row>
    <row r="1025" spans="2:14">
      <c r="B1025" s="25">
        <f t="shared" si="221"/>
        <v>4.9399999999999169</v>
      </c>
      <c r="C1025" s="17">
        <f t="shared" si="209"/>
        <v>54.008211509515739</v>
      </c>
      <c r="D1025" s="17">
        <f t="shared" si="210"/>
        <v>11.581301277297706</v>
      </c>
      <c r="E1025" s="25">
        <f t="shared" si="211"/>
        <v>9.3749554750017574E-11</v>
      </c>
      <c r="F1025" s="2">
        <f t="shared" si="212"/>
        <v>81.442679091320585</v>
      </c>
      <c r="G1025" s="24">
        <f t="shared" si="213"/>
        <v>0.14262500000238407</v>
      </c>
      <c r="H1025" s="2">
        <f t="shared" si="214"/>
        <v>11.986301689167714</v>
      </c>
      <c r="I1025" s="24">
        <f t="shared" si="215"/>
        <v>6.3851060407595339</v>
      </c>
      <c r="J1025" s="5">
        <f t="shared" si="216"/>
        <v>1.2163031353071344E-10</v>
      </c>
      <c r="K1025" s="16">
        <f t="shared" si="217"/>
        <v>-51.964121317951708</v>
      </c>
      <c r="L1025" s="58" t="b">
        <f t="shared" si="218"/>
        <v>0</v>
      </c>
      <c r="M1025" s="66">
        <f t="shared" si="219"/>
        <v>-1.5516001622767259</v>
      </c>
      <c r="N1025" s="65">
        <f t="shared" si="220"/>
        <v>4.9399999999999169</v>
      </c>
    </row>
    <row r="1026" spans="2:14">
      <c r="B1026" s="25">
        <f t="shared" si="221"/>
        <v>4.9449999999999168</v>
      </c>
      <c r="C1026" s="17">
        <f t="shared" si="209"/>
        <v>54.066118015902227</v>
      </c>
      <c r="D1026" s="17">
        <f t="shared" si="210"/>
        <v>11.581301277298175</v>
      </c>
      <c r="E1026" s="25">
        <f t="shared" si="211"/>
        <v>9.1125601953810267E-11</v>
      </c>
      <c r="F1026" s="2">
        <f t="shared" si="212"/>
        <v>81.442679091323882</v>
      </c>
      <c r="G1026" s="24">
        <f t="shared" si="213"/>
        <v>0.14262500000231756</v>
      </c>
      <c r="H1026" s="2">
        <f t="shared" si="214"/>
        <v>11.986301689162826</v>
      </c>
      <c r="I1026" s="24">
        <f t="shared" si="215"/>
        <v>6.3851060407597924</v>
      </c>
      <c r="J1026" s="5">
        <f t="shared" si="216"/>
        <v>1.1823733602178247E-10</v>
      </c>
      <c r="K1026" s="16">
        <f t="shared" si="217"/>
        <v>-51.964121317967432</v>
      </c>
      <c r="L1026" s="58" t="b">
        <f t="shared" si="218"/>
        <v>0</v>
      </c>
      <c r="M1026" s="66">
        <f t="shared" si="219"/>
        <v>-1.5516001622767881</v>
      </c>
      <c r="N1026" s="65">
        <f t="shared" si="220"/>
        <v>4.9449999999999168</v>
      </c>
    </row>
    <row r="1027" spans="2:14">
      <c r="B1027" s="25">
        <f t="shared" si="221"/>
        <v>4.9499999999999167</v>
      </c>
      <c r="C1027" s="17">
        <f t="shared" si="209"/>
        <v>54.124024522288721</v>
      </c>
      <c r="D1027" s="17">
        <f t="shared" si="210"/>
        <v>11.58130127729863</v>
      </c>
      <c r="E1027" s="25">
        <f t="shared" si="211"/>
        <v>8.8580236762148267E-11</v>
      </c>
      <c r="F1027" s="2">
        <f t="shared" si="212"/>
        <v>81.442679091327093</v>
      </c>
      <c r="G1027" s="24">
        <f t="shared" si="213"/>
        <v>0.14262500000225262</v>
      </c>
      <c r="H1027" s="2">
        <f t="shared" si="214"/>
        <v>11.986301689158051</v>
      </c>
      <c r="I1027" s="24">
        <f t="shared" si="215"/>
        <v>6.3851060407600437</v>
      </c>
      <c r="J1027" s="5">
        <f t="shared" si="216"/>
        <v>1.1492366015746758E-10</v>
      </c>
      <c r="K1027" s="16">
        <f t="shared" si="217"/>
        <v>-51.964121317982674</v>
      </c>
      <c r="L1027" s="58" t="b">
        <f t="shared" si="218"/>
        <v>0</v>
      </c>
      <c r="M1027" s="66">
        <f t="shared" si="219"/>
        <v>-1.5516001622768485</v>
      </c>
      <c r="N1027" s="65">
        <f t="shared" si="220"/>
        <v>4.9499999999999167</v>
      </c>
    </row>
    <row r="1028" spans="2:14">
      <c r="B1028" s="25">
        <f t="shared" si="221"/>
        <v>4.9549999999999166</v>
      </c>
      <c r="C1028" s="17">
        <f t="shared" si="209"/>
        <v>54.181931028675216</v>
      </c>
      <c r="D1028" s="17">
        <f t="shared" si="210"/>
        <v>11.581301277299072</v>
      </c>
      <c r="E1028" s="25">
        <f t="shared" si="211"/>
        <v>8.6104727218970994E-11</v>
      </c>
      <c r="F1028" s="2">
        <f t="shared" si="212"/>
        <v>81.442679091330191</v>
      </c>
      <c r="G1028" s="24">
        <f t="shared" si="213"/>
        <v>0.14262500000218986</v>
      </c>
      <c r="H1028" s="2">
        <f t="shared" si="214"/>
        <v>11.986301689153436</v>
      </c>
      <c r="I1028" s="24">
        <f t="shared" si="215"/>
        <v>6.3851060407602871</v>
      </c>
      <c r="J1028" s="5">
        <f t="shared" si="216"/>
        <v>1.1172185625609325E-10</v>
      </c>
      <c r="K1028" s="16">
        <f t="shared" si="217"/>
        <v>-51.964121317997503</v>
      </c>
      <c r="L1028" s="58" t="b">
        <f t="shared" si="218"/>
        <v>0</v>
      </c>
      <c r="M1028" s="66">
        <f t="shared" si="219"/>
        <v>-1.5516001622769089</v>
      </c>
      <c r="N1028" s="65">
        <f t="shared" si="220"/>
        <v>4.9549999999999166</v>
      </c>
    </row>
    <row r="1029" spans="2:14">
      <c r="B1029" s="25">
        <f t="shared" si="221"/>
        <v>4.9599999999999165</v>
      </c>
      <c r="C1029" s="17">
        <f t="shared" si="209"/>
        <v>54.23983753506171</v>
      </c>
      <c r="D1029" s="17">
        <f t="shared" si="210"/>
        <v>11.581301277299502</v>
      </c>
      <c r="E1029" s="25">
        <f t="shared" si="211"/>
        <v>8.3715445741892033E-11</v>
      </c>
      <c r="F1029" s="2">
        <f t="shared" si="212"/>
        <v>81.442679091333233</v>
      </c>
      <c r="G1029" s="24">
        <f t="shared" si="213"/>
        <v>0.14262500000212852</v>
      </c>
      <c r="H1029" s="2">
        <f t="shared" si="214"/>
        <v>11.986301689148927</v>
      </c>
      <c r="I1029" s="24">
        <f t="shared" si="215"/>
        <v>6.3851060407605251</v>
      </c>
      <c r="J1029" s="5">
        <f t="shared" si="216"/>
        <v>1.0859227349535142E-10</v>
      </c>
      <c r="K1029" s="16">
        <f t="shared" si="217"/>
        <v>-51.964121318011856</v>
      </c>
      <c r="L1029" s="58" t="b">
        <f t="shared" si="218"/>
        <v>0</v>
      </c>
      <c r="M1029" s="66">
        <f t="shared" si="219"/>
        <v>-1.551600162276964</v>
      </c>
      <c r="N1029" s="65">
        <f t="shared" si="220"/>
        <v>4.9599999999999165</v>
      </c>
    </row>
    <row r="1030" spans="2:14">
      <c r="B1030" s="25">
        <f t="shared" si="221"/>
        <v>4.9649999999999164</v>
      </c>
      <c r="C1030" s="17">
        <f t="shared" si="209"/>
        <v>54.297744041448212</v>
      </c>
      <c r="D1030" s="17">
        <f t="shared" si="210"/>
        <v>11.581301277299922</v>
      </c>
      <c r="E1030" s="25">
        <f t="shared" si="211"/>
        <v>8.1357817605532712E-11</v>
      </c>
      <c r="F1030" s="2">
        <f t="shared" si="212"/>
        <v>81.442679091336174</v>
      </c>
      <c r="G1030" s="24">
        <f t="shared" si="213"/>
        <v>0.14262500000206915</v>
      </c>
      <c r="H1030" s="2">
        <f t="shared" si="214"/>
        <v>11.986301689144561</v>
      </c>
      <c r="I1030" s="24">
        <f t="shared" si="215"/>
        <v>6.3851060407607561</v>
      </c>
      <c r="J1030" s="5">
        <f t="shared" si="216"/>
        <v>1.055632338911764E-10</v>
      </c>
      <c r="K1030" s="16">
        <f t="shared" si="217"/>
        <v>-51.96412131802596</v>
      </c>
      <c r="L1030" s="58" t="b">
        <f t="shared" si="218"/>
        <v>0</v>
      </c>
      <c r="M1030" s="66">
        <f t="shared" si="219"/>
        <v>-1.5516001622770208</v>
      </c>
      <c r="N1030" s="65">
        <f t="shared" si="220"/>
        <v>4.9649999999999164</v>
      </c>
    </row>
    <row r="1031" spans="2:14">
      <c r="B1031" s="25">
        <f t="shared" si="221"/>
        <v>4.9699999999999163</v>
      </c>
      <c r="C1031" s="17">
        <f t="shared" si="209"/>
        <v>54.355650547834713</v>
      </c>
      <c r="D1031" s="17">
        <f t="shared" si="210"/>
        <v>11.581301277300328</v>
      </c>
      <c r="E1031" s="25">
        <f t="shared" si="211"/>
        <v>7.9092966502317177E-11</v>
      </c>
      <c r="F1031" s="2">
        <f t="shared" si="212"/>
        <v>81.442679091339045</v>
      </c>
      <c r="G1031" s="24">
        <f t="shared" si="213"/>
        <v>0.14262500000201098</v>
      </c>
      <c r="H1031" s="2">
        <f t="shared" si="214"/>
        <v>11.986301689140285</v>
      </c>
      <c r="I1031" s="24">
        <f t="shared" si="215"/>
        <v>6.3851060407609808</v>
      </c>
      <c r="J1031" s="5">
        <f t="shared" si="216"/>
        <v>1.0259508662126017E-10</v>
      </c>
      <c r="K1031" s="16">
        <f t="shared" si="217"/>
        <v>-51.964121318039574</v>
      </c>
      <c r="L1031" s="58" t="b">
        <f t="shared" si="218"/>
        <v>0</v>
      </c>
      <c r="M1031" s="66">
        <f t="shared" si="219"/>
        <v>-1.5516001622770741</v>
      </c>
      <c r="N1031" s="65">
        <f t="shared" si="220"/>
        <v>4.9699999999999163</v>
      </c>
    </row>
    <row r="1032" spans="2:14">
      <c r="B1032" s="25">
        <f t="shared" si="221"/>
        <v>4.9749999999999162</v>
      </c>
      <c r="C1032" s="17">
        <f t="shared" si="209"/>
        <v>54.413557054221215</v>
      </c>
      <c r="D1032" s="17">
        <f t="shared" si="210"/>
        <v>11.581301277300724</v>
      </c>
      <c r="E1032" s="25">
        <f t="shared" si="211"/>
        <v>7.6875049662927296E-11</v>
      </c>
      <c r="F1032" s="2">
        <f t="shared" si="212"/>
        <v>81.44267909134183</v>
      </c>
      <c r="G1032" s="24">
        <f t="shared" si="213"/>
        <v>0.14262500000195477</v>
      </c>
      <c r="H1032" s="2">
        <f t="shared" si="214"/>
        <v>11.98630168913615</v>
      </c>
      <c r="I1032" s="24">
        <f t="shared" si="215"/>
        <v>6.3851060407611993</v>
      </c>
      <c r="J1032" s="5">
        <f t="shared" si="216"/>
        <v>9.9727482507910747E-11</v>
      </c>
      <c r="K1032" s="16">
        <f t="shared" si="217"/>
        <v>-51.964121318052861</v>
      </c>
      <c r="L1032" s="58" t="b">
        <f t="shared" si="218"/>
        <v>0</v>
      </c>
      <c r="M1032" s="66">
        <f t="shared" si="219"/>
        <v>-1.5516001622771274</v>
      </c>
      <c r="N1032" s="65">
        <f t="shared" si="220"/>
        <v>4.9749999999999162</v>
      </c>
    </row>
    <row r="1033" spans="2:14">
      <c r="B1033" s="25">
        <f t="shared" si="221"/>
        <v>4.979999999999916</v>
      </c>
      <c r="C1033" s="17">
        <f t="shared" si="209"/>
        <v>54.471463560607717</v>
      </c>
      <c r="D1033" s="17">
        <f t="shared" si="210"/>
        <v>11.581301277301108</v>
      </c>
      <c r="E1033" s="25">
        <f t="shared" si="211"/>
        <v>7.4735720428082733E-11</v>
      </c>
      <c r="F1033" s="2">
        <f t="shared" si="212"/>
        <v>81.44267909134453</v>
      </c>
      <c r="G1033" s="24">
        <f t="shared" si="213"/>
        <v>0.14262500000190015</v>
      </c>
      <c r="H1033" s="2">
        <f t="shared" si="214"/>
        <v>11.986301689132137</v>
      </c>
      <c r="I1033" s="24">
        <f t="shared" si="215"/>
        <v>6.3851060407614106</v>
      </c>
      <c r="J1033" s="5">
        <f t="shared" si="216"/>
        <v>9.6940596139974132E-11</v>
      </c>
      <c r="K1033" s="16">
        <f t="shared" si="217"/>
        <v>-51.964121318065665</v>
      </c>
      <c r="L1033" s="58" t="b">
        <f t="shared" si="218"/>
        <v>0</v>
      </c>
      <c r="M1033" s="66">
        <f t="shared" si="219"/>
        <v>-1.5516001622771789</v>
      </c>
      <c r="N1033" s="65">
        <f t="shared" si="220"/>
        <v>4.979999999999916</v>
      </c>
    </row>
    <row r="1034" spans="2:14">
      <c r="B1034" s="25">
        <f t="shared" si="221"/>
        <v>4.9849999999999159</v>
      </c>
      <c r="C1034" s="17">
        <f t="shared" si="209"/>
        <v>54.529370066994225</v>
      </c>
      <c r="D1034" s="17">
        <f t="shared" si="210"/>
        <v>11.581301277301481</v>
      </c>
      <c r="E1034" s="25">
        <f t="shared" si="211"/>
        <v>7.2642233962556265E-11</v>
      </c>
      <c r="F1034" s="2">
        <f t="shared" si="212"/>
        <v>81.442679091347145</v>
      </c>
      <c r="G1034" s="24">
        <f t="shared" si="213"/>
        <v>0.14262500000184733</v>
      </c>
      <c r="H1034" s="2">
        <f t="shared" si="214"/>
        <v>11.986301689128252</v>
      </c>
      <c r="I1034" s="24">
        <f t="shared" si="215"/>
        <v>6.3851060407616158</v>
      </c>
      <c r="J1034" s="5">
        <f t="shared" si="216"/>
        <v>9.4245756323824036E-11</v>
      </c>
      <c r="K1034" s="16">
        <f t="shared" si="217"/>
        <v>-51.964121318078227</v>
      </c>
      <c r="L1034" s="58" t="b">
        <f t="shared" si="218"/>
        <v>0</v>
      </c>
      <c r="M1034" s="66">
        <f t="shared" si="219"/>
        <v>-1.5516001622772304</v>
      </c>
      <c r="N1034" s="65">
        <f t="shared" si="220"/>
        <v>4.9849999999999159</v>
      </c>
    </row>
    <row r="1035" spans="2:14">
      <c r="B1035" s="25">
        <f t="shared" si="221"/>
        <v>4.9899999999999158</v>
      </c>
      <c r="C1035" s="17">
        <f t="shared" si="209"/>
        <v>54.587276573380734</v>
      </c>
      <c r="D1035" s="17">
        <f t="shared" si="210"/>
        <v>11.581301277301844</v>
      </c>
      <c r="E1035" s="25">
        <f t="shared" si="211"/>
        <v>7.0628426596082675E-11</v>
      </c>
      <c r="F1035" s="2">
        <f t="shared" si="212"/>
        <v>81.442679091349689</v>
      </c>
      <c r="G1035" s="24">
        <f t="shared" si="213"/>
        <v>0.14262500000179593</v>
      </c>
      <c r="H1035" s="2">
        <f t="shared" si="214"/>
        <v>11.986301689124472</v>
      </c>
      <c r="I1035" s="24">
        <f t="shared" si="215"/>
        <v>6.3851060407618156</v>
      </c>
      <c r="J1035" s="5">
        <f t="shared" si="216"/>
        <v>9.1623137648306447E-11</v>
      </c>
      <c r="K1035" s="16">
        <f t="shared" si="217"/>
        <v>-51.964121318090307</v>
      </c>
      <c r="L1035" s="58" t="b">
        <f t="shared" si="218"/>
        <v>0</v>
      </c>
      <c r="M1035" s="66">
        <f t="shared" si="219"/>
        <v>-1.5516001622772784</v>
      </c>
      <c r="N1035" s="65">
        <f t="shared" si="220"/>
        <v>4.9899999999999158</v>
      </c>
    </row>
    <row r="1036" spans="2:14">
      <c r="B1036" s="25">
        <f t="shared" si="221"/>
        <v>4.9949999999999157</v>
      </c>
      <c r="C1036" s="17">
        <f t="shared" si="209"/>
        <v>54.645183079767243</v>
      </c>
      <c r="D1036" s="17">
        <f t="shared" si="210"/>
        <v>11.581301277302197</v>
      </c>
      <c r="E1036" s="25">
        <f t="shared" si="211"/>
        <v>6.8645181075821165E-11</v>
      </c>
      <c r="F1036" s="2">
        <f t="shared" si="212"/>
        <v>81.442679091352176</v>
      </c>
      <c r="G1036" s="24">
        <f t="shared" si="213"/>
        <v>0.14262500000174569</v>
      </c>
      <c r="H1036" s="2">
        <f t="shared" si="214"/>
        <v>11.986301689120779</v>
      </c>
      <c r="I1036" s="24">
        <f t="shared" si="215"/>
        <v>6.3851060407620102</v>
      </c>
      <c r="J1036" s="5">
        <f t="shared" si="216"/>
        <v>8.9059995206250924E-11</v>
      </c>
      <c r="K1036" s="16">
        <f t="shared" si="217"/>
        <v>-51.96412131810213</v>
      </c>
      <c r="L1036" s="58" t="b">
        <f t="shared" si="218"/>
        <v>0</v>
      </c>
      <c r="M1036" s="66">
        <f t="shared" si="219"/>
        <v>-1.5516001622773263</v>
      </c>
      <c r="N1036" s="65">
        <f t="shared" si="220"/>
        <v>4.9949999999999157</v>
      </c>
    </row>
    <row r="1037" spans="2:14">
      <c r="B1037" s="25">
        <f t="shared" si="221"/>
        <v>4.9999999999999156</v>
      </c>
      <c r="C1037" s="17">
        <f t="shared" si="209"/>
        <v>54.703089586153752</v>
      </c>
      <c r="D1037" s="17">
        <f t="shared" si="210"/>
        <v>11.58130127730254</v>
      </c>
      <c r="E1037" s="25">
        <f t="shared" si="211"/>
        <v>6.6731791204044369E-11</v>
      </c>
      <c r="F1037" s="2">
        <f t="shared" si="212"/>
        <v>81.442679091354591</v>
      </c>
      <c r="G1037" s="24">
        <f t="shared" si="213"/>
        <v>0.14262500000169684</v>
      </c>
      <c r="H1037" s="2">
        <f t="shared" si="214"/>
        <v>11.986301689117187</v>
      </c>
      <c r="I1037" s="24">
        <f t="shared" si="215"/>
        <v>6.3851060407621993</v>
      </c>
      <c r="J1037" s="5">
        <f t="shared" si="216"/>
        <v>8.6567657804031177E-11</v>
      </c>
      <c r="K1037" s="16">
        <f t="shared" si="217"/>
        <v>-51.964121318113641</v>
      </c>
      <c r="L1037" s="58" t="b">
        <f t="shared" si="218"/>
        <v>0</v>
      </c>
      <c r="M1037" s="66">
        <f t="shared" si="219"/>
        <v>-1.5516001622773725</v>
      </c>
      <c r="N1037" s="65">
        <f t="shared" si="220"/>
        <v>4.9999999999999156</v>
      </c>
    </row>
  </sheetData>
  <mergeCells count="6">
    <mergeCell ref="K24:M24"/>
    <mergeCell ref="N24:O24"/>
    <mergeCell ref="B1:H3"/>
    <mergeCell ref="H24:J24"/>
    <mergeCell ref="B4:H5"/>
    <mergeCell ref="B6:H7"/>
  </mergeCells>
  <phoneticPr fontId="0" type="noConversion"/>
  <conditionalFormatting sqref="H37:H1037">
    <cfRule type="cellIs" dxfId="12" priority="6" stopIfTrue="1" operator="greaterThan">
      <formula>90</formula>
    </cfRule>
    <cfRule type="cellIs" dxfId="11" priority="7" stopIfTrue="1" operator="greaterThan">
      <formula>90</formula>
    </cfRule>
  </conditionalFormatting>
  <conditionalFormatting sqref="L37:L1037">
    <cfRule type="containsText" dxfId="10" priority="5" stopIfTrue="1" operator="containsText" text="TRUE">
      <formula>NOT(ISERROR(SEARCH("TRUE",L37)))</formula>
    </cfRule>
  </conditionalFormatting>
  <conditionalFormatting sqref="K37">
    <cfRule type="cellIs" dxfId="9" priority="3" operator="lessThan">
      <formula>$I$18</formula>
    </cfRule>
  </conditionalFormatting>
  <conditionalFormatting sqref="I12">
    <cfRule type="cellIs" dxfId="8" priority="2" operator="greaterThan">
      <formula>15</formula>
    </cfRule>
  </conditionalFormatting>
  <dataValidations count="2">
    <dataValidation type="list" allowBlank="1" showInputMessage="1" showErrorMessage="1" sqref="C16">
      <formula1>$A$17:$A$23</formula1>
    </dataValidation>
    <dataValidation type="list" allowBlank="1" showInputMessage="1" showErrorMessage="1" sqref="F15">
      <formula1>'Motor Performance'!A1:A2</formula1>
    </dataValidation>
  </dataValidations>
  <pageMargins left="0.7" right="0.7" top="0.75" bottom="0.75" header="0.3" footer="0.3"/>
  <pageSetup orientation="landscape" r:id="rId1"/>
  <headerFooter alignWithMargins="0">
    <oddHeader>&amp;C&amp;K000000&amp;F&amp;R&amp;K000000&amp;D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'Motor Performance'!$A$1:$A$2</xm:f>
          </x14:formula1>
          <xm:sqref>F15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62"/>
  <sheetViews>
    <sheetView workbookViewId="0">
      <selection activeCell="N4" sqref="N4"/>
    </sheetView>
  </sheetViews>
  <sheetFormatPr defaultColWidth="9.109375" defaultRowHeight="13.2"/>
  <cols>
    <col min="1" max="16384" width="9.109375" style="1"/>
  </cols>
  <sheetData>
    <row r="1" spans="1:10" ht="27" thickBot="1">
      <c r="A1" s="38" t="s">
        <v>77</v>
      </c>
      <c r="B1" s="1">
        <v>2.8</v>
      </c>
      <c r="D1" s="72" t="s">
        <v>95</v>
      </c>
      <c r="E1" s="73" t="s">
        <v>96</v>
      </c>
      <c r="F1" s="73" t="s">
        <v>97</v>
      </c>
      <c r="G1" s="78" t="s">
        <v>98</v>
      </c>
      <c r="H1" s="73" t="s">
        <v>99</v>
      </c>
      <c r="I1" s="73" t="s">
        <v>100</v>
      </c>
      <c r="J1" s="74" t="s">
        <v>101</v>
      </c>
    </row>
    <row r="2" spans="1:10" ht="13.8" thickBot="1">
      <c r="A2" s="38" t="s">
        <v>78</v>
      </c>
      <c r="B2" s="1">
        <v>2.16</v>
      </c>
      <c r="D2" s="75">
        <v>10</v>
      </c>
      <c r="E2" s="76">
        <v>101.9</v>
      </c>
      <c r="F2" s="76">
        <v>10384</v>
      </c>
      <c r="G2" s="76">
        <v>1.018</v>
      </c>
      <c r="H2" s="76">
        <v>14.8</v>
      </c>
      <c r="I2" s="76">
        <v>333</v>
      </c>
      <c r="J2" s="77">
        <v>31.82</v>
      </c>
    </row>
    <row r="3" spans="1:10" ht="13.8" thickBot="1">
      <c r="D3" s="75">
        <v>12</v>
      </c>
      <c r="E3" s="76">
        <v>80.8</v>
      </c>
      <c r="F3" s="76">
        <v>6529</v>
      </c>
      <c r="G3" s="76">
        <v>1.619</v>
      </c>
      <c r="H3" s="76">
        <v>9.33</v>
      </c>
      <c r="I3" s="76">
        <v>235</v>
      </c>
      <c r="J3" s="77">
        <v>50.59</v>
      </c>
    </row>
    <row r="4" spans="1:10" ht="13.8" thickBot="1">
      <c r="D4" s="75">
        <v>14</v>
      </c>
      <c r="E4" s="76">
        <v>64.099999999999994</v>
      </c>
      <c r="F4" s="76">
        <v>4109</v>
      </c>
      <c r="G4" s="76">
        <v>2.5750000000000002</v>
      </c>
      <c r="H4" s="76">
        <v>5.87</v>
      </c>
      <c r="I4" s="76">
        <v>166</v>
      </c>
      <c r="J4" s="77">
        <v>80.44</v>
      </c>
    </row>
    <row r="6" spans="1:10">
      <c r="A6" s="79" t="s">
        <v>102</v>
      </c>
    </row>
    <row r="7" spans="1:10">
      <c r="G7" s="150" t="s">
        <v>75</v>
      </c>
      <c r="H7" s="150"/>
    </row>
    <row r="8" spans="1:10">
      <c r="G8" s="51">
        <f>MAX(G12:G61)</f>
        <v>337.08545550535609</v>
      </c>
      <c r="H8" s="51">
        <f>MAX(H12:H61)</f>
        <v>227.69309067458016</v>
      </c>
    </row>
    <row r="10" spans="1:10" ht="15.6">
      <c r="A10" s="148" t="s">
        <v>67</v>
      </c>
      <c r="B10" s="149"/>
      <c r="C10" s="149" t="s">
        <v>73</v>
      </c>
      <c r="D10" s="149"/>
      <c r="E10" s="148" t="s">
        <v>70</v>
      </c>
      <c r="F10" s="149"/>
      <c r="G10" s="149" t="s">
        <v>74</v>
      </c>
      <c r="H10" s="149"/>
      <c r="I10" s="46" t="s">
        <v>1</v>
      </c>
      <c r="J10" s="6" t="s">
        <v>1</v>
      </c>
    </row>
    <row r="11" spans="1:10">
      <c r="A11" s="44" t="s">
        <v>68</v>
      </c>
      <c r="B11" s="43" t="s">
        <v>69</v>
      </c>
      <c r="C11" s="44" t="s">
        <v>68</v>
      </c>
      <c r="D11" s="45" t="s">
        <v>69</v>
      </c>
      <c r="E11" s="43" t="s">
        <v>68</v>
      </c>
      <c r="F11" s="43" t="s">
        <v>69</v>
      </c>
      <c r="G11" s="45" t="s">
        <v>68</v>
      </c>
      <c r="H11" s="45" t="s">
        <v>69</v>
      </c>
      <c r="I11" s="7" t="s">
        <v>2</v>
      </c>
      <c r="J11" s="7" t="s">
        <v>2</v>
      </c>
    </row>
    <row r="12" spans="1:10">
      <c r="A12" s="5">
        <v>0</v>
      </c>
      <c r="B12" s="5">
        <f>A12*1.4/2.42</f>
        <v>0</v>
      </c>
      <c r="C12" s="2">
        <f>5310/60</f>
        <v>88.5</v>
      </c>
      <c r="D12" s="2">
        <f>6200/60</f>
        <v>103.33333333333333</v>
      </c>
      <c r="E12" s="2">
        <v>1.5</v>
      </c>
      <c r="F12" s="2">
        <f>1</f>
        <v>1</v>
      </c>
      <c r="G12" s="3">
        <f t="shared" ref="G12" si="0">2*PI()*A12*C12*1.3558</f>
        <v>0</v>
      </c>
      <c r="H12" s="3">
        <f t="shared" ref="H12" si="1">2*PI()*B12*D12*1.3558</f>
        <v>0</v>
      </c>
      <c r="I12" s="2">
        <f>G12/(E12*12)*100</f>
        <v>0</v>
      </c>
      <c r="J12" s="2">
        <f>H12/(F12*12)*100</f>
        <v>0</v>
      </c>
    </row>
    <row r="13" spans="1:10">
      <c r="A13" s="5">
        <f>A12+0.05</f>
        <v>0.05</v>
      </c>
      <c r="B13" s="5">
        <f t="shared" ref="B13:B62" si="2">A13*1.4/2.42</f>
        <v>2.8925619834710741E-2</v>
      </c>
      <c r="C13" s="2">
        <f>$C$12-$C$12*A13/$A$61</f>
        <v>86.025917297612111</v>
      </c>
      <c r="D13" s="2">
        <f t="shared" ref="D13:D60" si="3">$D$12-$D$12*B13/$B$61</f>
        <v>100.44457386915161</v>
      </c>
      <c r="E13" s="2">
        <f>(E$61-E$12)*A13/A$61+E$12</f>
        <v>5.1761793826441469</v>
      </c>
      <c r="F13" s="2">
        <f>(F$61-F$12)*B13/B$61+F$12</f>
        <v>3.3762376237623766</v>
      </c>
      <c r="G13" s="3">
        <f t="shared" ref="G13:G60" si="4">2*PI()*A13*C13*1.3558</f>
        <v>36.641632489151966</v>
      </c>
      <c r="H13" s="3">
        <f t="shared" ref="H13:H60" si="5">2*PI()*B13*D13*1.3558</f>
        <v>24.750538513473643</v>
      </c>
      <c r="I13" s="2">
        <f t="shared" ref="I13:I61" si="6">G13/(E13*12)*100</f>
        <v>58.990795109117599</v>
      </c>
      <c r="J13" s="2">
        <f t="shared" ref="J13:J61" si="7">H13/(F13*12)*100</f>
        <v>61.090038852904151</v>
      </c>
    </row>
    <row r="14" spans="1:10">
      <c r="A14" s="5">
        <f>A13+0.05</f>
        <v>0.1</v>
      </c>
      <c r="B14" s="5">
        <f t="shared" si="2"/>
        <v>5.7851239669421482E-2</v>
      </c>
      <c r="C14" s="2">
        <f t="shared" ref="C14:C62" si="8">$C$12-$C$12*A14/$A$61</f>
        <v>83.551834595224221</v>
      </c>
      <c r="D14" s="2">
        <f t="shared" si="3"/>
        <v>97.555814404969908</v>
      </c>
      <c r="E14" s="2">
        <f t="shared" ref="E14:E60" si="9">(E$61-E$12)*A14/A$61+E$12</f>
        <v>8.8523587652882938</v>
      </c>
      <c r="F14" s="2">
        <f t="shared" ref="F14:F60" si="10">(F$61-F$12)*B14/B$61+F$12</f>
        <v>5.7524752475247531</v>
      </c>
      <c r="G14" s="3">
        <f t="shared" si="4"/>
        <v>71.17565759726223</v>
      </c>
      <c r="H14" s="3">
        <f t="shared" si="5"/>
        <v>48.077439101666599</v>
      </c>
      <c r="I14" s="2">
        <f t="shared" si="6"/>
        <v>67.002535222923584</v>
      </c>
      <c r="J14" s="2">
        <f t="shared" si="7"/>
        <v>69.647466283251944</v>
      </c>
    </row>
    <row r="15" spans="1:10">
      <c r="A15" s="5">
        <f>A14+0.05</f>
        <v>0.15000000000000002</v>
      </c>
      <c r="B15" s="5">
        <f t="shared" si="2"/>
        <v>8.6776859504132248E-2</v>
      </c>
      <c r="C15" s="2">
        <f t="shared" si="8"/>
        <v>81.077751892836346</v>
      </c>
      <c r="D15" s="2">
        <f t="shared" si="3"/>
        <v>94.667054940788191</v>
      </c>
      <c r="E15" s="2">
        <f t="shared" si="9"/>
        <v>12.528538147932442</v>
      </c>
      <c r="F15" s="2">
        <f t="shared" si="10"/>
        <v>8.1287128712871315</v>
      </c>
      <c r="G15" s="3">
        <f t="shared" si="4"/>
        <v>103.60207532433083</v>
      </c>
      <c r="H15" s="3">
        <f t="shared" si="5"/>
        <v>69.980701764578882</v>
      </c>
      <c r="I15" s="2">
        <f t="shared" si="6"/>
        <v>68.910723462595982</v>
      </c>
      <c r="J15" s="2">
        <f t="shared" si="7"/>
        <v>71.74229474444239</v>
      </c>
    </row>
    <row r="16" spans="1:10">
      <c r="A16" s="5">
        <f>A15+0.05</f>
        <v>0.2</v>
      </c>
      <c r="B16" s="5">
        <f t="shared" si="2"/>
        <v>0.11570247933884296</v>
      </c>
      <c r="C16" s="2">
        <f t="shared" si="8"/>
        <v>78.603669190448457</v>
      </c>
      <c r="D16" s="2">
        <f t="shared" si="3"/>
        <v>91.778295476606473</v>
      </c>
      <c r="E16" s="2">
        <f t="shared" si="9"/>
        <v>16.204717530576588</v>
      </c>
      <c r="F16" s="2">
        <f t="shared" si="10"/>
        <v>10.504950495049506</v>
      </c>
      <c r="G16" s="3">
        <f t="shared" si="4"/>
        <v>133.92088567035771</v>
      </c>
      <c r="H16" s="3">
        <f t="shared" si="5"/>
        <v>90.460326502210435</v>
      </c>
      <c r="I16" s="2">
        <f t="shared" si="6"/>
        <v>68.869289358517122</v>
      </c>
      <c r="J16" s="2">
        <f t="shared" si="7"/>
        <v>71.760076788589799</v>
      </c>
    </row>
    <row r="17" spans="1:10">
      <c r="A17" s="5">
        <f>A16+0.01</f>
        <v>0.21000000000000002</v>
      </c>
      <c r="B17" s="5">
        <f t="shared" si="2"/>
        <v>0.12148760330578512</v>
      </c>
      <c r="C17" s="2">
        <f t="shared" si="8"/>
        <v>78.108852649970885</v>
      </c>
      <c r="D17" s="2">
        <f t="shared" si="3"/>
        <v>91.200543583770141</v>
      </c>
      <c r="E17" s="2">
        <f t="shared" si="9"/>
        <v>16.939953407105421</v>
      </c>
      <c r="F17" s="2">
        <f t="shared" si="10"/>
        <v>10.980198019801982</v>
      </c>
      <c r="G17" s="3">
        <f t="shared" si="4"/>
        <v>139.73173485383811</v>
      </c>
      <c r="H17" s="3">
        <f t="shared" si="5"/>
        <v>94.38541489870309</v>
      </c>
      <c r="I17" s="2">
        <f t="shared" si="6"/>
        <v>68.738744186484396</v>
      </c>
      <c r="J17" s="2">
        <f t="shared" si="7"/>
        <v>71.633054589487614</v>
      </c>
    </row>
    <row r="18" spans="1:10">
      <c r="A18" s="5">
        <f>A17+0.01</f>
        <v>0.22000000000000003</v>
      </c>
      <c r="B18" s="5">
        <f t="shared" si="2"/>
        <v>0.12727272727272729</v>
      </c>
      <c r="C18" s="2">
        <f t="shared" si="8"/>
        <v>77.614036109493298</v>
      </c>
      <c r="D18" s="2">
        <f t="shared" si="3"/>
        <v>90.622791690933795</v>
      </c>
      <c r="E18" s="2">
        <f t="shared" si="9"/>
        <v>17.67518928363425</v>
      </c>
      <c r="F18" s="2">
        <f t="shared" si="10"/>
        <v>11.455445544554458</v>
      </c>
      <c r="G18" s="3">
        <f t="shared" si="4"/>
        <v>145.4582797420768</v>
      </c>
      <c r="H18" s="3">
        <f t="shared" si="5"/>
        <v>98.253557778184501</v>
      </c>
      <c r="I18" s="2">
        <f t="shared" si="6"/>
        <v>68.57931260211879</v>
      </c>
      <c r="J18" s="2">
        <f t="shared" si="7"/>
        <v>71.47514646785244</v>
      </c>
    </row>
    <row r="19" spans="1:10">
      <c r="A19" s="24">
        <f t="shared" ref="A19:A27" si="11">A18+0.001</f>
        <v>0.22100000000000003</v>
      </c>
      <c r="B19" s="5">
        <f t="shared" si="2"/>
        <v>0.1278512396694215</v>
      </c>
      <c r="C19" s="2">
        <f t="shared" si="8"/>
        <v>77.564554455445545</v>
      </c>
      <c r="D19" s="2">
        <f t="shared" si="3"/>
        <v>90.565016501650163</v>
      </c>
      <c r="E19" s="2">
        <f t="shared" si="9"/>
        <v>17.748712871287132</v>
      </c>
      <c r="F19" s="2">
        <f t="shared" si="10"/>
        <v>11.502970297029703</v>
      </c>
      <c r="G19" s="3">
        <f t="shared" si="4"/>
        <v>146.02629749466237</v>
      </c>
      <c r="H19" s="3">
        <f t="shared" si="5"/>
        <v>98.637240062697032</v>
      </c>
      <c r="I19" s="2">
        <f t="shared" si="6"/>
        <v>68.561918899715195</v>
      </c>
      <c r="J19" s="2">
        <f t="shared" si="7"/>
        <v>71.45780431465829</v>
      </c>
    </row>
    <row r="20" spans="1:10">
      <c r="A20" s="24">
        <f t="shared" si="11"/>
        <v>0.22200000000000003</v>
      </c>
      <c r="B20" s="5">
        <f t="shared" si="2"/>
        <v>0.1284297520661157</v>
      </c>
      <c r="C20" s="2">
        <f t="shared" si="8"/>
        <v>77.515072801397778</v>
      </c>
      <c r="D20" s="2">
        <f t="shared" si="3"/>
        <v>90.507241312366531</v>
      </c>
      <c r="E20" s="2">
        <f t="shared" si="9"/>
        <v>17.822236458940015</v>
      </c>
      <c r="F20" s="2">
        <f t="shared" si="10"/>
        <v>11.550495049504951</v>
      </c>
      <c r="G20" s="3">
        <f t="shared" si="4"/>
        <v>146.59347220429555</v>
      </c>
      <c r="H20" s="3">
        <f t="shared" si="5"/>
        <v>99.02035289203944</v>
      </c>
      <c r="I20" s="2">
        <f t="shared" si="6"/>
        <v>68.54427451815917</v>
      </c>
      <c r="J20" s="2">
        <f t="shared" si="7"/>
        <v>71.440194026058506</v>
      </c>
    </row>
    <row r="21" spans="1:10">
      <c r="A21" s="24">
        <f t="shared" si="11"/>
        <v>0.22300000000000003</v>
      </c>
      <c r="B21" s="5">
        <f t="shared" si="2"/>
        <v>0.12900826446280994</v>
      </c>
      <c r="C21" s="2">
        <f t="shared" si="8"/>
        <v>77.465591147350025</v>
      </c>
      <c r="D21" s="2">
        <f t="shared" si="3"/>
        <v>90.449466123082885</v>
      </c>
      <c r="E21" s="2">
        <f t="shared" si="9"/>
        <v>17.895760046592898</v>
      </c>
      <c r="F21" s="2">
        <f t="shared" si="10"/>
        <v>11.5980198019802</v>
      </c>
      <c r="G21" s="3">
        <f t="shared" si="4"/>
        <v>147.15980387097625</v>
      </c>
      <c r="H21" s="3">
        <f t="shared" si="5"/>
        <v>99.402896266211741</v>
      </c>
      <c r="I21" s="2">
        <f t="shared" si="6"/>
        <v>68.526382547148557</v>
      </c>
      <c r="J21" s="2">
        <f t="shared" si="7"/>
        <v>71.422318898237037</v>
      </c>
    </row>
    <row r="22" spans="1:10">
      <c r="A22" s="24">
        <f t="shared" si="11"/>
        <v>0.22400000000000003</v>
      </c>
      <c r="B22" s="5">
        <f t="shared" si="2"/>
        <v>0.12958677685950415</v>
      </c>
      <c r="C22" s="2">
        <f t="shared" si="8"/>
        <v>77.416109493302272</v>
      </c>
      <c r="D22" s="2">
        <f t="shared" si="3"/>
        <v>90.391690933799254</v>
      </c>
      <c r="E22" s="2">
        <f t="shared" si="9"/>
        <v>17.96928363424578</v>
      </c>
      <c r="F22" s="2">
        <f t="shared" si="10"/>
        <v>11.645544554455448</v>
      </c>
      <c r="G22" s="3">
        <f t="shared" si="4"/>
        <v>147.7252924947046</v>
      </c>
      <c r="H22" s="3">
        <f t="shared" si="5"/>
        <v>99.784870185213919</v>
      </c>
      <c r="I22" s="2">
        <f t="shared" si="6"/>
        <v>68.508246025813747</v>
      </c>
      <c r="J22" s="2">
        <f t="shared" si="7"/>
        <v>71.404182173571698</v>
      </c>
    </row>
    <row r="23" spans="1:10">
      <c r="A23" s="24">
        <f t="shared" si="11"/>
        <v>0.22500000000000003</v>
      </c>
      <c r="B23" s="5">
        <f t="shared" si="2"/>
        <v>0.13016528925619836</v>
      </c>
      <c r="C23" s="2">
        <f t="shared" si="8"/>
        <v>77.366627839254505</v>
      </c>
      <c r="D23" s="2">
        <f t="shared" si="3"/>
        <v>90.333915744515622</v>
      </c>
      <c r="E23" s="2">
        <f t="shared" si="9"/>
        <v>18.042807221898666</v>
      </c>
      <c r="F23" s="2">
        <f t="shared" si="10"/>
        <v>11.693069306930695</v>
      </c>
      <c r="G23" s="3">
        <f t="shared" si="4"/>
        <v>148.28993807548051</v>
      </c>
      <c r="H23" s="3">
        <f t="shared" si="5"/>
        <v>100.16627464904599</v>
      </c>
      <c r="I23" s="2">
        <f t="shared" si="6"/>
        <v>68.48986794374774</v>
      </c>
      <c r="J23" s="2">
        <f t="shared" si="7"/>
        <v>71.385787041727653</v>
      </c>
    </row>
    <row r="24" spans="1:10">
      <c r="A24" s="24">
        <f t="shared" si="11"/>
        <v>0.22600000000000003</v>
      </c>
      <c r="B24" s="5">
        <f t="shared" si="2"/>
        <v>0.13074380165289257</v>
      </c>
      <c r="C24" s="2">
        <f t="shared" si="8"/>
        <v>77.317146185206752</v>
      </c>
      <c r="D24" s="2">
        <f t="shared" si="3"/>
        <v>90.27614055523199</v>
      </c>
      <c r="E24" s="2">
        <f t="shared" si="9"/>
        <v>18.116330809551549</v>
      </c>
      <c r="F24" s="2">
        <f t="shared" si="10"/>
        <v>11.740594059405943</v>
      </c>
      <c r="G24" s="3">
        <f t="shared" si="4"/>
        <v>148.85374061330401</v>
      </c>
      <c r="H24" s="3">
        <f t="shared" si="5"/>
        <v>100.54710965770796</v>
      </c>
      <c r="I24" s="2">
        <f t="shared" si="6"/>
        <v>68.471251242011633</v>
      </c>
      <c r="J24" s="2">
        <f t="shared" si="7"/>
        <v>71.367136640724283</v>
      </c>
    </row>
    <row r="25" spans="1:10">
      <c r="A25" s="24">
        <f t="shared" si="11"/>
        <v>0.22700000000000004</v>
      </c>
      <c r="B25" s="5">
        <f t="shared" si="2"/>
        <v>0.1313223140495868</v>
      </c>
      <c r="C25" s="2">
        <f t="shared" si="8"/>
        <v>77.267664531158999</v>
      </c>
      <c r="D25" s="2">
        <f t="shared" si="3"/>
        <v>90.218365365948358</v>
      </c>
      <c r="E25" s="2">
        <f t="shared" si="9"/>
        <v>18.189854397204432</v>
      </c>
      <c r="F25" s="2">
        <f t="shared" si="10"/>
        <v>11.788118811881192</v>
      </c>
      <c r="G25" s="3">
        <f t="shared" si="4"/>
        <v>149.41670010817512</v>
      </c>
      <c r="H25" s="3">
        <f t="shared" si="5"/>
        <v>100.92737521119982</v>
      </c>
      <c r="I25" s="2">
        <f t="shared" si="6"/>
        <v>68.45239881411527</v>
      </c>
      <c r="J25" s="2">
        <f t="shared" si="7"/>
        <v>71.348234057976214</v>
      </c>
    </row>
    <row r="26" spans="1:10">
      <c r="A26" s="24">
        <f t="shared" si="11"/>
        <v>0.22800000000000004</v>
      </c>
      <c r="B26" s="5">
        <f t="shared" si="2"/>
        <v>0.13190082644628101</v>
      </c>
      <c r="C26" s="2">
        <f t="shared" si="8"/>
        <v>77.218182877111232</v>
      </c>
      <c r="D26" s="2">
        <f t="shared" si="3"/>
        <v>90.160590176664726</v>
      </c>
      <c r="E26" s="2">
        <f t="shared" si="9"/>
        <v>18.263377984857314</v>
      </c>
      <c r="F26" s="2">
        <f t="shared" si="10"/>
        <v>11.83564356435644</v>
      </c>
      <c r="G26" s="3">
        <f t="shared" si="4"/>
        <v>149.97881656009375</v>
      </c>
      <c r="H26" s="3">
        <f t="shared" si="5"/>
        <v>101.30707130952155</v>
      </c>
      <c r="I26" s="2">
        <f t="shared" si="6"/>
        <v>68.433313506974386</v>
      </c>
      <c r="J26" s="2">
        <f t="shared" si="7"/>
        <v>71.329082331309408</v>
      </c>
    </row>
    <row r="27" spans="1:10">
      <c r="A27" s="24">
        <f t="shared" si="11"/>
        <v>0.22900000000000004</v>
      </c>
      <c r="B27" s="5">
        <f t="shared" si="2"/>
        <v>0.13247933884297522</v>
      </c>
      <c r="C27" s="2">
        <f t="shared" si="8"/>
        <v>77.168701223063479</v>
      </c>
      <c r="D27" s="2">
        <f t="shared" si="3"/>
        <v>90.10281498738108</v>
      </c>
      <c r="E27" s="2">
        <f t="shared" si="9"/>
        <v>18.336901572510197</v>
      </c>
      <c r="F27" s="2">
        <f t="shared" si="10"/>
        <v>11.883168316831684</v>
      </c>
      <c r="G27" s="3">
        <f t="shared" si="4"/>
        <v>150.54008996906001</v>
      </c>
      <c r="H27" s="3">
        <f t="shared" si="5"/>
        <v>101.68619795267315</v>
      </c>
      <c r="I27" s="2">
        <f t="shared" si="6"/>
        <v>68.41399812184487</v>
      </c>
      <c r="J27" s="2">
        <f t="shared" si="7"/>
        <v>71.309684449952698</v>
      </c>
    </row>
    <row r="28" spans="1:10">
      <c r="A28" s="5">
        <f>A18+0.01</f>
        <v>0.23000000000000004</v>
      </c>
      <c r="B28" s="5">
        <f t="shared" si="2"/>
        <v>0.13305785123966943</v>
      </c>
      <c r="C28" s="2">
        <f t="shared" si="8"/>
        <v>77.119219569015726</v>
      </c>
      <c r="D28" s="2">
        <f t="shared" si="3"/>
        <v>90.045039798097449</v>
      </c>
      <c r="E28" s="2">
        <f t="shared" si="9"/>
        <v>18.410425160163079</v>
      </c>
      <c r="F28" s="2">
        <f t="shared" si="10"/>
        <v>11.930693069306932</v>
      </c>
      <c r="G28" s="3">
        <f t="shared" si="4"/>
        <v>151.10052033507384</v>
      </c>
      <c r="H28" s="3">
        <f t="shared" si="5"/>
        <v>102.06475514065468</v>
      </c>
      <c r="I28" s="2">
        <f t="shared" si="6"/>
        <v>68.394455415234319</v>
      </c>
      <c r="J28" s="2">
        <f t="shared" si="7"/>
        <v>71.290043355505688</v>
      </c>
    </row>
    <row r="29" spans="1:10">
      <c r="A29" s="5">
        <f>A28+0.01</f>
        <v>0.24000000000000005</v>
      </c>
      <c r="B29" s="5">
        <f t="shared" si="2"/>
        <v>0.1388429752066116</v>
      </c>
      <c r="C29" s="2">
        <f t="shared" si="8"/>
        <v>76.62440302853814</v>
      </c>
      <c r="D29" s="2">
        <f t="shared" si="3"/>
        <v>89.467287905261102</v>
      </c>
      <c r="E29" s="2">
        <f t="shared" si="9"/>
        <v>19.145661036691909</v>
      </c>
      <c r="F29" s="2">
        <f t="shared" si="10"/>
        <v>12.405940594059409</v>
      </c>
      <c r="G29" s="3">
        <f t="shared" si="4"/>
        <v>156.6584566328292</v>
      </c>
      <c r="H29" s="3">
        <f t="shared" si="5"/>
        <v>105.81900698611364</v>
      </c>
      <c r="I29" s="2">
        <f t="shared" si="6"/>
        <v>68.187101824533244</v>
      </c>
      <c r="J29" s="2">
        <f t="shared" si="7"/>
        <v>71.080870614508342</v>
      </c>
    </row>
    <row r="30" spans="1:10">
      <c r="A30" s="5">
        <f>A16+0.05</f>
        <v>0.25</v>
      </c>
      <c r="B30" s="5">
        <f t="shared" si="2"/>
        <v>0.14462809917355371</v>
      </c>
      <c r="C30" s="2">
        <f t="shared" si="8"/>
        <v>76.129586488060568</v>
      </c>
      <c r="D30" s="2">
        <f t="shared" si="3"/>
        <v>88.88953601242477</v>
      </c>
      <c r="E30" s="2">
        <f t="shared" si="9"/>
        <v>19.880896913220734</v>
      </c>
      <c r="F30" s="2">
        <f t="shared" si="10"/>
        <v>12.881188118811881</v>
      </c>
      <c r="G30" s="3">
        <f t="shared" si="4"/>
        <v>162.13208863534288</v>
      </c>
      <c r="H30" s="3">
        <f t="shared" si="5"/>
        <v>109.51631331456134</v>
      </c>
      <c r="I30" s="2">
        <f t="shared" si="6"/>
        <v>67.959747717889911</v>
      </c>
      <c r="J30" s="2">
        <f t="shared" si="7"/>
        <v>70.850292369784114</v>
      </c>
    </row>
    <row r="31" spans="1:10">
      <c r="A31" s="5">
        <f t="shared" ref="A31:A60" si="12">A30+0.05</f>
        <v>0.3</v>
      </c>
      <c r="B31" s="5">
        <f t="shared" si="2"/>
        <v>0.17355371900826447</v>
      </c>
      <c r="C31" s="2">
        <f t="shared" si="8"/>
        <v>73.655503785672678</v>
      </c>
      <c r="D31" s="2">
        <f t="shared" si="3"/>
        <v>86.000776548243053</v>
      </c>
      <c r="E31" s="2">
        <f t="shared" si="9"/>
        <v>23.557076295864881</v>
      </c>
      <c r="F31" s="2">
        <f t="shared" si="10"/>
        <v>15.257425742574259</v>
      </c>
      <c r="G31" s="3">
        <f t="shared" si="4"/>
        <v>188.23568421928636</v>
      </c>
      <c r="H31" s="3">
        <f t="shared" si="5"/>
        <v>127.14866220163152</v>
      </c>
      <c r="I31" s="2">
        <f t="shared" si="6"/>
        <v>66.588513876942258</v>
      </c>
      <c r="J31" s="2">
        <f t="shared" si="7"/>
        <v>69.446327505758063</v>
      </c>
    </row>
    <row r="32" spans="1:10">
      <c r="A32" s="5">
        <f t="shared" si="12"/>
        <v>0.35</v>
      </c>
      <c r="B32" s="5">
        <f t="shared" si="2"/>
        <v>0.2024793388429752</v>
      </c>
      <c r="C32" s="2">
        <f t="shared" si="8"/>
        <v>71.181421083284803</v>
      </c>
      <c r="D32" s="2">
        <f t="shared" si="3"/>
        <v>83.112017084061335</v>
      </c>
      <c r="E32" s="2">
        <f t="shared" si="9"/>
        <v>27.233255678509028</v>
      </c>
      <c r="F32" s="2">
        <f t="shared" si="10"/>
        <v>17.633663366336634</v>
      </c>
      <c r="G32" s="3">
        <f t="shared" si="4"/>
        <v>212.23167242218818</v>
      </c>
      <c r="H32" s="3">
        <f t="shared" si="5"/>
        <v>143.35737316342104</v>
      </c>
      <c r="I32" s="2">
        <f t="shared" si="6"/>
        <v>64.9425574034683</v>
      </c>
      <c r="J32" s="2">
        <f t="shared" si="7"/>
        <v>67.747963173804621</v>
      </c>
    </row>
    <row r="33" spans="1:10">
      <c r="A33" s="5">
        <f t="shared" si="12"/>
        <v>0.39999999999999997</v>
      </c>
      <c r="B33" s="5">
        <f t="shared" si="2"/>
        <v>0.23140495867768593</v>
      </c>
      <c r="C33" s="2">
        <f t="shared" si="8"/>
        <v>68.707338380896914</v>
      </c>
      <c r="D33" s="2">
        <f t="shared" si="3"/>
        <v>80.223257619879632</v>
      </c>
      <c r="E33" s="2">
        <f t="shared" si="9"/>
        <v>30.909435061153175</v>
      </c>
      <c r="F33" s="2">
        <f t="shared" si="10"/>
        <v>20.009900990099013</v>
      </c>
      <c r="G33" s="3">
        <f t="shared" si="4"/>
        <v>234.12005324404828</v>
      </c>
      <c r="H33" s="3">
        <f t="shared" si="5"/>
        <v>158.14244619992988</v>
      </c>
      <c r="I33" s="2">
        <f t="shared" si="6"/>
        <v>63.119899792423254</v>
      </c>
      <c r="J33" s="2">
        <f t="shared" si="7"/>
        <v>65.860081915689079</v>
      </c>
    </row>
    <row r="34" spans="1:10">
      <c r="A34" s="5">
        <f t="shared" si="12"/>
        <v>0.44999999999999996</v>
      </c>
      <c r="B34" s="5">
        <f t="shared" si="2"/>
        <v>0.26033057851239666</v>
      </c>
      <c r="C34" s="2">
        <f t="shared" si="8"/>
        <v>66.233255678509025</v>
      </c>
      <c r="D34" s="2">
        <f t="shared" si="3"/>
        <v>77.334498155697915</v>
      </c>
      <c r="E34" s="2">
        <f t="shared" si="9"/>
        <v>34.585614443797326</v>
      </c>
      <c r="F34" s="2">
        <f t="shared" si="10"/>
        <v>22.386138613861387</v>
      </c>
      <c r="G34" s="3">
        <f t="shared" si="4"/>
        <v>253.90082668486664</v>
      </c>
      <c r="H34" s="3">
        <f t="shared" si="5"/>
        <v>171.50388131115798</v>
      </c>
      <c r="I34" s="2">
        <f t="shared" si="6"/>
        <v>61.176886876252937</v>
      </c>
      <c r="J34" s="2">
        <f t="shared" si="7"/>
        <v>63.843034101529398</v>
      </c>
    </row>
    <row r="35" spans="1:10">
      <c r="A35" s="5">
        <f t="shared" si="12"/>
        <v>0.49999999999999994</v>
      </c>
      <c r="B35" s="5">
        <f t="shared" si="2"/>
        <v>0.28925619834710736</v>
      </c>
      <c r="C35" s="2">
        <f t="shared" si="8"/>
        <v>63.759172976121143</v>
      </c>
      <c r="D35" s="2">
        <f t="shared" si="3"/>
        <v>74.445738691516212</v>
      </c>
      <c r="E35" s="2">
        <f t="shared" si="9"/>
        <v>38.261793826441462</v>
      </c>
      <c r="F35" s="2">
        <f t="shared" si="10"/>
        <v>24.762376237623759</v>
      </c>
      <c r="G35" s="3">
        <f t="shared" si="4"/>
        <v>271.57399274464336</v>
      </c>
      <c r="H35" s="3">
        <f t="shared" si="5"/>
        <v>183.44167849710541</v>
      </c>
      <c r="I35" s="2">
        <f t="shared" si="6"/>
        <v>59.148209738180022</v>
      </c>
      <c r="J35" s="2">
        <f t="shared" si="7"/>
        <v>61.734004825428656</v>
      </c>
    </row>
    <row r="36" spans="1:10">
      <c r="A36" s="5">
        <f t="shared" si="12"/>
        <v>0.54999999999999993</v>
      </c>
      <c r="B36" s="5">
        <f t="shared" si="2"/>
        <v>0.31818181818181818</v>
      </c>
      <c r="C36" s="2">
        <f t="shared" si="8"/>
        <v>61.285090273733253</v>
      </c>
      <c r="D36" s="2">
        <f t="shared" si="3"/>
        <v>71.556979227334494</v>
      </c>
      <c r="E36" s="2">
        <f t="shared" si="9"/>
        <v>41.937973209085612</v>
      </c>
      <c r="F36" s="2">
        <f t="shared" si="10"/>
        <v>27.138613861386144</v>
      </c>
      <c r="G36" s="3">
        <f t="shared" si="4"/>
        <v>287.13955142337835</v>
      </c>
      <c r="H36" s="3">
        <f t="shared" si="5"/>
        <v>193.9558377577722</v>
      </c>
      <c r="I36" s="2">
        <f t="shared" si="6"/>
        <v>57.056395721966538</v>
      </c>
      <c r="J36" s="2">
        <f t="shared" si="7"/>
        <v>59.557155580490658</v>
      </c>
    </row>
    <row r="37" spans="1:10">
      <c r="A37" s="5">
        <f t="shared" si="12"/>
        <v>0.6</v>
      </c>
      <c r="B37" s="5">
        <f t="shared" si="2"/>
        <v>0.34710743801652894</v>
      </c>
      <c r="C37" s="2">
        <f t="shared" si="8"/>
        <v>58.811007571345371</v>
      </c>
      <c r="D37" s="2">
        <f t="shared" si="3"/>
        <v>68.668219763152791</v>
      </c>
      <c r="E37" s="2">
        <f t="shared" si="9"/>
        <v>45.614152591729763</v>
      </c>
      <c r="F37" s="2">
        <f t="shared" si="10"/>
        <v>29.514851485148519</v>
      </c>
      <c r="G37" s="3">
        <f t="shared" si="4"/>
        <v>300.59750272107175</v>
      </c>
      <c r="H37" s="3">
        <f t="shared" si="5"/>
        <v>203.04635909315829</v>
      </c>
      <c r="I37" s="2">
        <f t="shared" si="6"/>
        <v>54.916709990496201</v>
      </c>
      <c r="J37" s="2">
        <f t="shared" si="7"/>
        <v>57.328866902630502</v>
      </c>
    </row>
    <row r="38" spans="1:10">
      <c r="A38" s="5">
        <f t="shared" si="12"/>
        <v>0.65</v>
      </c>
      <c r="B38" s="5">
        <f t="shared" si="2"/>
        <v>0.37603305785123964</v>
      </c>
      <c r="C38" s="2">
        <f t="shared" si="8"/>
        <v>56.336924868957482</v>
      </c>
      <c r="D38" s="2">
        <f t="shared" si="3"/>
        <v>65.77946029897106</v>
      </c>
      <c r="E38" s="2">
        <f t="shared" si="9"/>
        <v>49.29033197437392</v>
      </c>
      <c r="F38" s="2">
        <f t="shared" si="10"/>
        <v>31.89108910891089</v>
      </c>
      <c r="G38" s="3">
        <f t="shared" si="4"/>
        <v>311.94784663772333</v>
      </c>
      <c r="H38" s="3">
        <f t="shared" si="5"/>
        <v>210.71324250326361</v>
      </c>
      <c r="I38" s="2">
        <f t="shared" si="6"/>
        <v>52.739863671423635</v>
      </c>
      <c r="J38" s="2">
        <f t="shared" si="7"/>
        <v>55.060637205913345</v>
      </c>
    </row>
    <row r="39" spans="1:10">
      <c r="A39" s="5">
        <f t="shared" si="12"/>
        <v>0.70000000000000007</v>
      </c>
      <c r="B39" s="5">
        <f t="shared" si="2"/>
        <v>0.4049586776859504</v>
      </c>
      <c r="C39" s="2">
        <f t="shared" si="8"/>
        <v>53.862842166569592</v>
      </c>
      <c r="D39" s="2">
        <f t="shared" si="3"/>
        <v>62.890700834789357</v>
      </c>
      <c r="E39" s="2">
        <f t="shared" si="9"/>
        <v>52.966511357018064</v>
      </c>
      <c r="F39" s="2">
        <f t="shared" si="10"/>
        <v>34.267326732673268</v>
      </c>
      <c r="G39" s="3">
        <f t="shared" si="4"/>
        <v>321.19058317333327</v>
      </c>
      <c r="H39" s="3">
        <f t="shared" si="5"/>
        <v>216.95648798808836</v>
      </c>
      <c r="I39" s="2">
        <f t="shared" si="6"/>
        <v>50.533594237870503</v>
      </c>
      <c r="J39" s="2">
        <f t="shared" si="7"/>
        <v>52.76077551477637</v>
      </c>
    </row>
    <row r="40" spans="1:10">
      <c r="A40" s="5">
        <f t="shared" si="12"/>
        <v>0.75000000000000011</v>
      </c>
      <c r="B40" s="5">
        <f t="shared" si="2"/>
        <v>0.43388429752066121</v>
      </c>
      <c r="C40" s="2">
        <f t="shared" si="8"/>
        <v>51.388759464181703</v>
      </c>
      <c r="D40" s="2">
        <f t="shared" si="3"/>
        <v>60.001941370607632</v>
      </c>
      <c r="E40" s="2">
        <f t="shared" si="9"/>
        <v>56.642690739662214</v>
      </c>
      <c r="F40" s="2">
        <f t="shared" si="10"/>
        <v>36.643564356435654</v>
      </c>
      <c r="G40" s="3">
        <f t="shared" si="4"/>
        <v>328.32571232790156</v>
      </c>
      <c r="H40" s="3">
        <f t="shared" si="5"/>
        <v>221.77609554763231</v>
      </c>
      <c r="I40" s="2">
        <f t="shared" si="6"/>
        <v>48.303630477368621</v>
      </c>
      <c r="J40" s="2">
        <f t="shared" si="7"/>
        <v>50.435435581173692</v>
      </c>
    </row>
    <row r="41" spans="1:10">
      <c r="A41" s="5">
        <f t="shared" si="12"/>
        <v>0.80000000000000016</v>
      </c>
      <c r="B41" s="5">
        <f t="shared" si="2"/>
        <v>0.46280991735537197</v>
      </c>
      <c r="C41" s="2">
        <f t="shared" si="8"/>
        <v>48.914676761793814</v>
      </c>
      <c r="D41" s="2">
        <f t="shared" si="3"/>
        <v>57.113181906425922</v>
      </c>
      <c r="E41" s="2">
        <f t="shared" si="9"/>
        <v>60.318870122306365</v>
      </c>
      <c r="F41" s="2">
        <f t="shared" si="10"/>
        <v>39.019801980198032</v>
      </c>
      <c r="G41" s="3">
        <f t="shared" si="4"/>
        <v>333.35323410142809</v>
      </c>
      <c r="H41" s="3">
        <f t="shared" si="5"/>
        <v>225.17206518189565</v>
      </c>
      <c r="I41" s="2">
        <f t="shared" si="6"/>
        <v>46.054304596209548</v>
      </c>
      <c r="J41" s="2">
        <f t="shared" si="7"/>
        <v>48.089272146180015</v>
      </c>
    </row>
    <row r="42" spans="1:10">
      <c r="A42" s="5">
        <f t="shared" si="12"/>
        <v>0.8500000000000002</v>
      </c>
      <c r="B42" s="5">
        <f t="shared" si="2"/>
        <v>0.49173553719008273</v>
      </c>
      <c r="C42" s="2">
        <f t="shared" si="8"/>
        <v>46.440594059405925</v>
      </c>
      <c r="D42" s="2">
        <f t="shared" si="3"/>
        <v>54.224422442244212</v>
      </c>
      <c r="E42" s="2">
        <f t="shared" si="9"/>
        <v>63.995049504950515</v>
      </c>
      <c r="F42" s="2">
        <f t="shared" si="10"/>
        <v>41.396039603960403</v>
      </c>
      <c r="G42" s="3">
        <f t="shared" si="4"/>
        <v>336.27314849391286</v>
      </c>
      <c r="H42" s="3">
        <f t="shared" si="5"/>
        <v>227.14439689087826</v>
      </c>
      <c r="I42" s="2">
        <f t="shared" si="6"/>
        <v>43.788953350719666</v>
      </c>
      <c r="J42" s="2">
        <f t="shared" si="7"/>
        <v>45.725871175115003</v>
      </c>
    </row>
    <row r="43" spans="1:10">
      <c r="A43" s="5">
        <f t="shared" si="12"/>
        <v>0.90000000000000024</v>
      </c>
      <c r="B43" s="5">
        <f t="shared" si="2"/>
        <v>0.52066115702479354</v>
      </c>
      <c r="C43" s="2">
        <f t="shared" si="8"/>
        <v>43.966511357018042</v>
      </c>
      <c r="D43" s="2">
        <f t="shared" si="3"/>
        <v>51.335662978062487</v>
      </c>
      <c r="E43" s="2">
        <f t="shared" si="9"/>
        <v>67.671228887594665</v>
      </c>
      <c r="F43" s="2">
        <f t="shared" si="10"/>
        <v>43.772277227722789</v>
      </c>
      <c r="G43" s="3">
        <f t="shared" si="4"/>
        <v>337.08545550535609</v>
      </c>
      <c r="H43" s="3">
        <f t="shared" si="5"/>
        <v>227.69309067458016</v>
      </c>
      <c r="I43" s="2">
        <f t="shared" si="6"/>
        <v>41.510188431934651</v>
      </c>
      <c r="J43" s="2">
        <f t="shared" si="7"/>
        <v>43.348039957273215</v>
      </c>
    </row>
    <row r="44" spans="1:10">
      <c r="A44" s="5">
        <f t="shared" si="12"/>
        <v>0.95000000000000029</v>
      </c>
      <c r="B44" s="5">
        <f t="shared" si="2"/>
        <v>0.5495867768595043</v>
      </c>
      <c r="C44" s="2">
        <f t="shared" si="8"/>
        <v>41.492428654630146</v>
      </c>
      <c r="D44" s="2">
        <f t="shared" si="3"/>
        <v>48.446903513880777</v>
      </c>
      <c r="E44" s="2">
        <f t="shared" si="9"/>
        <v>71.347408270238816</v>
      </c>
      <c r="F44" s="2">
        <f t="shared" si="10"/>
        <v>46.148514851485167</v>
      </c>
      <c r="G44" s="3">
        <f t="shared" si="4"/>
        <v>335.79015513575746</v>
      </c>
      <c r="H44" s="3">
        <f t="shared" si="5"/>
        <v>226.8181465330014</v>
      </c>
      <c r="I44" s="2">
        <f t="shared" si="6"/>
        <v>39.220083260756859</v>
      </c>
      <c r="J44" s="2">
        <f t="shared" si="7"/>
        <v>40.958007580335284</v>
      </c>
    </row>
    <row r="45" spans="1:10">
      <c r="A45" s="5">
        <f t="shared" si="12"/>
        <v>1.0000000000000002</v>
      </c>
      <c r="B45" s="5">
        <f t="shared" si="2"/>
        <v>0.57851239669421495</v>
      </c>
      <c r="C45" s="2">
        <f t="shared" si="8"/>
        <v>39.018345952242271</v>
      </c>
      <c r="D45" s="2">
        <f t="shared" si="3"/>
        <v>45.558144049699074</v>
      </c>
      <c r="E45" s="2">
        <f t="shared" si="9"/>
        <v>75.023587652882952</v>
      </c>
      <c r="F45" s="2">
        <f t="shared" si="10"/>
        <v>48.524752475247531</v>
      </c>
      <c r="G45" s="3">
        <f t="shared" si="4"/>
        <v>332.38724738511729</v>
      </c>
      <c r="H45" s="3">
        <f t="shared" si="5"/>
        <v>224.51956446614199</v>
      </c>
      <c r="I45" s="2">
        <f t="shared" si="6"/>
        <v>36.920304864984303</v>
      </c>
      <c r="J45" s="2">
        <f t="shared" si="7"/>
        <v>38.557566501870944</v>
      </c>
    </row>
    <row r="46" spans="1:10">
      <c r="A46" s="5">
        <f t="shared" si="12"/>
        <v>1.0500000000000003</v>
      </c>
      <c r="B46" s="5">
        <f t="shared" si="2"/>
        <v>0.60743801652892571</v>
      </c>
      <c r="C46" s="2">
        <f t="shared" si="8"/>
        <v>36.544263249854374</v>
      </c>
      <c r="D46" s="2">
        <f t="shared" si="3"/>
        <v>42.669384585517356</v>
      </c>
      <c r="E46" s="2">
        <f t="shared" si="9"/>
        <v>78.699767035527117</v>
      </c>
      <c r="F46" s="2">
        <f t="shared" si="10"/>
        <v>50.900990099009917</v>
      </c>
      <c r="G46" s="3">
        <f t="shared" si="4"/>
        <v>326.87673225343525</v>
      </c>
      <c r="H46" s="3">
        <f t="shared" si="5"/>
        <v>220.79734447400182</v>
      </c>
      <c r="I46" s="2">
        <f t="shared" si="6"/>
        <v>34.612208795344401</v>
      </c>
      <c r="J46" s="2">
        <f t="shared" si="7"/>
        <v>36.148174466501615</v>
      </c>
    </row>
    <row r="47" spans="1:10">
      <c r="A47" s="5">
        <f t="shared" si="12"/>
        <v>1.1000000000000003</v>
      </c>
      <c r="B47" s="5">
        <f t="shared" si="2"/>
        <v>0.63636363636363646</v>
      </c>
      <c r="C47" s="2">
        <f t="shared" si="8"/>
        <v>34.070180547466492</v>
      </c>
      <c r="D47" s="2">
        <f t="shared" si="3"/>
        <v>39.780625121335646</v>
      </c>
      <c r="E47" s="2">
        <f t="shared" si="9"/>
        <v>82.375946418171253</v>
      </c>
      <c r="F47" s="2">
        <f t="shared" si="10"/>
        <v>53.277227722772295</v>
      </c>
      <c r="G47" s="3">
        <f t="shared" si="4"/>
        <v>319.25860974071162</v>
      </c>
      <c r="H47" s="3">
        <f t="shared" si="5"/>
        <v>215.65148655658101</v>
      </c>
      <c r="I47" s="2">
        <f t="shared" si="6"/>
        <v>32.296908626703861</v>
      </c>
      <c r="J47" s="2">
        <f t="shared" si="7"/>
        <v>33.731029149189546</v>
      </c>
    </row>
    <row r="48" spans="1:10">
      <c r="A48" s="5">
        <f t="shared" si="12"/>
        <v>1.1500000000000004</v>
      </c>
      <c r="B48" s="5">
        <f t="shared" si="2"/>
        <v>0.66528925619834722</v>
      </c>
      <c r="C48" s="2">
        <f t="shared" si="8"/>
        <v>31.596097845078603</v>
      </c>
      <c r="D48" s="2">
        <f t="shared" si="3"/>
        <v>36.891865657153929</v>
      </c>
      <c r="E48" s="2">
        <f t="shared" si="9"/>
        <v>86.052125800815418</v>
      </c>
      <c r="F48" s="2">
        <f t="shared" si="10"/>
        <v>55.653465346534666</v>
      </c>
      <c r="G48" s="3">
        <f t="shared" si="4"/>
        <v>309.53287984694629</v>
      </c>
      <c r="H48" s="3">
        <f t="shared" si="5"/>
        <v>209.08199071387946</v>
      </c>
      <c r="I48" s="2">
        <f t="shared" si="6"/>
        <v>29.97532764457025</v>
      </c>
      <c r="J48" s="2">
        <f t="shared" si="7"/>
        <v>31.307123676246544</v>
      </c>
    </row>
    <row r="49" spans="1:10">
      <c r="A49" s="5">
        <f t="shared" si="12"/>
        <v>1.2000000000000004</v>
      </c>
      <c r="B49" s="5">
        <f t="shared" si="2"/>
        <v>0.69421487603305798</v>
      </c>
      <c r="C49" s="2">
        <f t="shared" si="8"/>
        <v>29.122015142690714</v>
      </c>
      <c r="D49" s="2">
        <f t="shared" si="3"/>
        <v>34.003106192972226</v>
      </c>
      <c r="E49" s="2">
        <f t="shared" si="9"/>
        <v>89.728305183459554</v>
      </c>
      <c r="F49" s="2">
        <f t="shared" si="10"/>
        <v>58.029702970297045</v>
      </c>
      <c r="G49" s="3">
        <f t="shared" si="4"/>
        <v>297.69954257213925</v>
      </c>
      <c r="H49" s="3">
        <f t="shared" si="5"/>
        <v>201.08885694589731</v>
      </c>
      <c r="I49" s="2">
        <f t="shared" si="6"/>
        <v>27.648237825981003</v>
      </c>
      <c r="J49" s="2">
        <f t="shared" si="7"/>
        <v>28.877288505282976</v>
      </c>
    </row>
    <row r="50" spans="1:10">
      <c r="A50" s="5">
        <f t="shared" si="12"/>
        <v>1.2500000000000004</v>
      </c>
      <c r="B50" s="5">
        <f t="shared" si="2"/>
        <v>0.72314049586776885</v>
      </c>
      <c r="C50" s="2">
        <f t="shared" si="8"/>
        <v>26.647932440302824</v>
      </c>
      <c r="D50" s="2">
        <f t="shared" si="3"/>
        <v>31.11434672879048</v>
      </c>
      <c r="E50" s="2">
        <f t="shared" si="9"/>
        <v>93.404484566103704</v>
      </c>
      <c r="F50" s="2">
        <f t="shared" si="10"/>
        <v>60.40594059405943</v>
      </c>
      <c r="G50" s="3">
        <f t="shared" si="4"/>
        <v>283.75859791629046</v>
      </c>
      <c r="H50" s="3">
        <f t="shared" si="5"/>
        <v>191.67208525263425</v>
      </c>
      <c r="I50" s="2">
        <f t="shared" si="6"/>
        <v>25.316289615219205</v>
      </c>
      <c r="J50" s="2">
        <f t="shared" si="7"/>
        <v>26.442223420362847</v>
      </c>
    </row>
    <row r="51" spans="1:10">
      <c r="A51" s="5">
        <f t="shared" si="12"/>
        <v>1.3000000000000005</v>
      </c>
      <c r="B51" s="5">
        <f t="shared" si="2"/>
        <v>0.75206611570247961</v>
      </c>
      <c r="C51" s="2">
        <f t="shared" si="8"/>
        <v>24.173849737914935</v>
      </c>
      <c r="D51" s="2">
        <f t="shared" si="3"/>
        <v>28.225587264608777</v>
      </c>
      <c r="E51" s="2">
        <f t="shared" si="9"/>
        <v>97.080663948747869</v>
      </c>
      <c r="F51" s="2">
        <f t="shared" si="10"/>
        <v>62.782178217821809</v>
      </c>
      <c r="G51" s="3">
        <f t="shared" si="4"/>
        <v>267.71004587940007</v>
      </c>
      <c r="H51" s="3">
        <f t="shared" si="5"/>
        <v>180.83167563409069</v>
      </c>
      <c r="I51" s="2">
        <f t="shared" si="6"/>
        <v>22.980034934379688</v>
      </c>
      <c r="J51" s="2">
        <f t="shared" si="7"/>
        <v>24.002522261266822</v>
      </c>
    </row>
    <row r="52" spans="1:10">
      <c r="A52" s="5">
        <f t="shared" si="12"/>
        <v>1.3500000000000005</v>
      </c>
      <c r="B52" s="5">
        <f t="shared" si="2"/>
        <v>0.78099173553719037</v>
      </c>
      <c r="C52" s="2">
        <f t="shared" si="8"/>
        <v>21.699767035527046</v>
      </c>
      <c r="D52" s="2">
        <f t="shared" si="3"/>
        <v>25.336827800427059</v>
      </c>
      <c r="E52" s="2">
        <f t="shared" si="9"/>
        <v>100.75684333139201</v>
      </c>
      <c r="F52" s="2">
        <f t="shared" si="10"/>
        <v>65.158415841584187</v>
      </c>
      <c r="G52" s="3">
        <f t="shared" si="4"/>
        <v>249.5538864614679</v>
      </c>
      <c r="H52" s="3">
        <f t="shared" si="5"/>
        <v>168.5676280902664</v>
      </c>
      <c r="I52" s="2">
        <f t="shared" si="6"/>
        <v>20.63994515660162</v>
      </c>
      <c r="J52" s="2">
        <f t="shared" si="7"/>
        <v>21.558692241701998</v>
      </c>
    </row>
    <row r="53" spans="1:10">
      <c r="A53" s="5">
        <f t="shared" si="12"/>
        <v>1.4000000000000006</v>
      </c>
      <c r="B53" s="5">
        <f t="shared" si="2"/>
        <v>0.80991735537190113</v>
      </c>
      <c r="C53" s="2">
        <f t="shared" si="8"/>
        <v>19.225684333139156</v>
      </c>
      <c r="D53" s="2">
        <f t="shared" si="3"/>
        <v>22.448068336245356</v>
      </c>
      <c r="E53" s="2">
        <f t="shared" si="9"/>
        <v>104.43302271403617</v>
      </c>
      <c r="F53" s="2">
        <f t="shared" si="10"/>
        <v>67.534653465346565</v>
      </c>
      <c r="G53" s="3">
        <f t="shared" si="4"/>
        <v>229.29011966249399</v>
      </c>
      <c r="H53" s="3">
        <f t="shared" si="5"/>
        <v>154.87994262116146</v>
      </c>
      <c r="I53" s="2">
        <f t="shared" si="6"/>
        <v>18.296425283213008</v>
      </c>
      <c r="J53" s="2">
        <f t="shared" si="7"/>
        <v>19.111169189191834</v>
      </c>
    </row>
    <row r="54" spans="1:10">
      <c r="A54" s="5">
        <f t="shared" si="12"/>
        <v>1.4500000000000006</v>
      </c>
      <c r="B54" s="5">
        <f t="shared" si="2"/>
        <v>0.83884297520661188</v>
      </c>
      <c r="C54" s="2">
        <f t="shared" si="8"/>
        <v>16.751601630751281</v>
      </c>
      <c r="D54" s="2">
        <f t="shared" si="3"/>
        <v>19.559308872063639</v>
      </c>
      <c r="E54" s="2">
        <f t="shared" si="9"/>
        <v>108.10920209668031</v>
      </c>
      <c r="F54" s="2">
        <f t="shared" si="10"/>
        <v>69.910891089108944</v>
      </c>
      <c r="G54" s="3">
        <f t="shared" si="4"/>
        <v>206.91874548247861</v>
      </c>
      <c r="H54" s="3">
        <f t="shared" si="5"/>
        <v>139.76861922677577</v>
      </c>
      <c r="I54" s="2">
        <f t="shared" si="6"/>
        <v>15.949825228370671</v>
      </c>
      <c r="J54" s="2">
        <f t="shared" si="7"/>
        <v>16.66032967698667</v>
      </c>
    </row>
    <row r="55" spans="1:10">
      <c r="A55" s="5">
        <f t="shared" si="12"/>
        <v>1.5000000000000007</v>
      </c>
      <c r="B55" s="5">
        <f t="shared" si="2"/>
        <v>0.86776859504132275</v>
      </c>
      <c r="C55" s="2">
        <f t="shared" si="8"/>
        <v>14.277518928363378</v>
      </c>
      <c r="D55" s="2">
        <f t="shared" si="3"/>
        <v>16.670549407881907</v>
      </c>
      <c r="E55" s="2">
        <f t="shared" si="9"/>
        <v>111.78538147932446</v>
      </c>
      <c r="F55" s="2">
        <f t="shared" si="10"/>
        <v>72.287128712871336</v>
      </c>
      <c r="G55" s="3">
        <f t="shared" si="4"/>
        <v>182.43976392142119</v>
      </c>
      <c r="H55" s="3">
        <f t="shared" si="5"/>
        <v>123.2336579071093</v>
      </c>
      <c r="I55" s="2">
        <f t="shared" si="6"/>
        <v>13.60044887705679</v>
      </c>
      <c r="J55" s="2">
        <f t="shared" si="7"/>
        <v>14.206500763158051</v>
      </c>
    </row>
    <row r="56" spans="1:10">
      <c r="A56" s="5">
        <f t="shared" si="12"/>
        <v>1.5500000000000007</v>
      </c>
      <c r="B56" s="5">
        <f t="shared" si="2"/>
        <v>0.8966942148760334</v>
      </c>
      <c r="C56" s="2">
        <f t="shared" si="8"/>
        <v>11.803436225975489</v>
      </c>
      <c r="D56" s="2">
        <f t="shared" si="3"/>
        <v>13.781789943700204</v>
      </c>
      <c r="E56" s="2">
        <f t="shared" si="9"/>
        <v>115.46156086196862</v>
      </c>
      <c r="F56" s="2">
        <f t="shared" si="10"/>
        <v>74.6633663366337</v>
      </c>
      <c r="G56" s="3">
        <f t="shared" si="4"/>
        <v>155.85317497932226</v>
      </c>
      <c r="H56" s="3">
        <f t="shared" si="5"/>
        <v>105.27505866216229</v>
      </c>
      <c r="I56" s="2">
        <f t="shared" si="6"/>
        <v>11.248561412691044</v>
      </c>
      <c r="J56" s="2">
        <f t="shared" si="7"/>
        <v>11.749967869953574</v>
      </c>
    </row>
    <row r="57" spans="1:10">
      <c r="A57" s="5">
        <f t="shared" si="12"/>
        <v>1.6000000000000008</v>
      </c>
      <c r="B57" s="5">
        <f t="shared" si="2"/>
        <v>0.92561983471074427</v>
      </c>
      <c r="C57" s="2">
        <f t="shared" si="8"/>
        <v>9.3293535235875993</v>
      </c>
      <c r="D57" s="2">
        <f t="shared" si="3"/>
        <v>10.893030479518487</v>
      </c>
      <c r="E57" s="2">
        <f t="shared" si="9"/>
        <v>119.13774024461276</v>
      </c>
      <c r="F57" s="2">
        <f t="shared" si="10"/>
        <v>77.039603960396093</v>
      </c>
      <c r="G57" s="3">
        <f t="shared" si="4"/>
        <v>127.1589786561816</v>
      </c>
      <c r="H57" s="3">
        <f t="shared" si="5"/>
        <v>85.892821491934541</v>
      </c>
      <c r="I57" s="2">
        <f t="shared" si="6"/>
        <v>8.894395288113552</v>
      </c>
      <c r="J57" s="2">
        <f t="shared" si="7"/>
        <v>9.290981204949432</v>
      </c>
    </row>
    <row r="58" spans="1:10">
      <c r="A58" s="5">
        <f t="shared" si="12"/>
        <v>1.6500000000000008</v>
      </c>
      <c r="B58" s="5">
        <f t="shared" si="2"/>
        <v>0.95454545454545492</v>
      </c>
      <c r="C58" s="2">
        <f t="shared" si="8"/>
        <v>6.8552708211997242</v>
      </c>
      <c r="D58" s="2">
        <f t="shared" si="3"/>
        <v>8.0042710153367835</v>
      </c>
      <c r="E58" s="2">
        <f t="shared" si="9"/>
        <v>122.81391962725692</v>
      </c>
      <c r="F58" s="2">
        <f t="shared" si="10"/>
        <v>79.415841584158457</v>
      </c>
      <c r="G58" s="3">
        <f t="shared" si="4"/>
        <v>96.35717495199944</v>
      </c>
      <c r="H58" s="3">
        <f t="shared" si="5"/>
        <v>65.086946396426171</v>
      </c>
      <c r="I58" s="2">
        <f t="shared" si="6"/>
        <v>6.5381551241942351</v>
      </c>
      <c r="J58" s="2">
        <f t="shared" si="7"/>
        <v>6.8297610294217677</v>
      </c>
    </row>
    <row r="59" spans="1:10">
      <c r="A59" s="5">
        <f t="shared" si="12"/>
        <v>1.7000000000000008</v>
      </c>
      <c r="B59" s="5">
        <f t="shared" si="2"/>
        <v>0.98347107438016579</v>
      </c>
      <c r="C59" s="2">
        <f t="shared" si="8"/>
        <v>4.3811881188118349</v>
      </c>
      <c r="D59" s="2">
        <f t="shared" si="3"/>
        <v>5.115511551155052</v>
      </c>
      <c r="E59" s="2">
        <f t="shared" si="9"/>
        <v>126.49009900990107</v>
      </c>
      <c r="F59" s="2">
        <f t="shared" si="10"/>
        <v>81.792079207920835</v>
      </c>
      <c r="G59" s="3">
        <f t="shared" si="4"/>
        <v>63.447763866775389</v>
      </c>
      <c r="H59" s="3">
        <f t="shared" si="5"/>
        <v>42.857433375636901</v>
      </c>
      <c r="I59" s="2">
        <f t="shared" si="6"/>
        <v>4.1800217542329134</v>
      </c>
      <c r="J59" s="2">
        <f t="shared" si="7"/>
        <v>4.3665020083719943</v>
      </c>
    </row>
    <row r="60" spans="1:10">
      <c r="A60" s="5">
        <f t="shared" si="12"/>
        <v>1.7500000000000009</v>
      </c>
      <c r="B60" s="5">
        <f t="shared" si="2"/>
        <v>1.0123966942148765</v>
      </c>
      <c r="C60" s="2">
        <f t="shared" si="8"/>
        <v>1.9071054164239314</v>
      </c>
      <c r="D60" s="2">
        <f t="shared" si="3"/>
        <v>2.2267520869733488</v>
      </c>
      <c r="E60" s="2">
        <f t="shared" si="9"/>
        <v>130.16627839254522</v>
      </c>
      <c r="F60" s="2">
        <f t="shared" si="10"/>
        <v>84.168316831683214</v>
      </c>
      <c r="G60" s="3">
        <f t="shared" si="4"/>
        <v>28.430745400509423</v>
      </c>
      <c r="H60" s="3">
        <f t="shared" si="5"/>
        <v>19.204282429567169</v>
      </c>
      <c r="I60" s="2">
        <f t="shared" si="6"/>
        <v>1.8201555830234706</v>
      </c>
      <c r="J60" s="2">
        <f t="shared" si="7"/>
        <v>1.9013768236935684</v>
      </c>
    </row>
    <row r="61" spans="1:10">
      <c r="A61" s="5">
        <f>343.4/(12*16)</f>
        <v>1.7885416666666665</v>
      </c>
      <c r="B61" s="5">
        <f>A61*1.4/2.42</f>
        <v>1.0346935261707988</v>
      </c>
      <c r="C61" s="2">
        <f t="shared" si="8"/>
        <v>0</v>
      </c>
      <c r="D61" s="2">
        <v>0</v>
      </c>
      <c r="E61" s="2">
        <v>133</v>
      </c>
      <c r="F61" s="2">
        <v>86</v>
      </c>
      <c r="G61" s="3">
        <f t="shared" ref="G61:H61" si="13">2*PI()*A61*C61*1.3558</f>
        <v>0</v>
      </c>
      <c r="H61" s="3">
        <f t="shared" si="13"/>
        <v>0</v>
      </c>
      <c r="I61" s="2">
        <f t="shared" si="6"/>
        <v>0</v>
      </c>
      <c r="J61" s="2">
        <f t="shared" si="7"/>
        <v>0</v>
      </c>
    </row>
    <row r="62" spans="1:10">
      <c r="A62" s="36">
        <f>A61*10001/10000</f>
        <v>1.7887205208333332</v>
      </c>
      <c r="B62" s="36">
        <f t="shared" si="2"/>
        <v>1.034796995523416</v>
      </c>
      <c r="C62" s="50">
        <f t="shared" si="8"/>
        <v>-8.8500000000095724E-3</v>
      </c>
      <c r="D62" s="36">
        <f>-1/10000</f>
        <v>-1E-4</v>
      </c>
      <c r="E62" s="50">
        <f>E61*100001/100000</f>
        <v>133.00133</v>
      </c>
      <c r="F62" s="50">
        <f t="shared" ref="F62" si="14">E62*86/133</f>
        <v>86.000859999999989</v>
      </c>
      <c r="G62" s="51">
        <f>-1/10000</f>
        <v>-1E-4</v>
      </c>
      <c r="H62" s="51">
        <f>-1/10000</f>
        <v>-1E-4</v>
      </c>
      <c r="I62" s="50">
        <f>-1/10000</f>
        <v>-1E-4</v>
      </c>
      <c r="J62" s="50">
        <f>-1/10000</f>
        <v>-1E-4</v>
      </c>
    </row>
  </sheetData>
  <mergeCells count="5">
    <mergeCell ref="A10:B10"/>
    <mergeCell ref="E10:F10"/>
    <mergeCell ref="C10:D10"/>
    <mergeCell ref="G10:H10"/>
    <mergeCell ref="G7:H7"/>
  </mergeCells>
  <phoneticPr fontId="0" type="noConversion"/>
  <pageMargins left="0.75" right="0.75" top="1" bottom="1" header="0.5" footer="0.5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F14"/>
  <sheetViews>
    <sheetView workbookViewId="0">
      <selection activeCell="B14" sqref="B14"/>
    </sheetView>
  </sheetViews>
  <sheetFormatPr defaultRowHeight="13.2"/>
  <cols>
    <col min="1" max="1" width="14.6640625" customWidth="1"/>
    <col min="5" max="5" width="8.109375" customWidth="1"/>
  </cols>
  <sheetData>
    <row r="2" spans="1:6">
      <c r="A2" s="107" t="s">
        <v>118</v>
      </c>
      <c r="B2">
        <v>24.5</v>
      </c>
      <c r="C2" s="107" t="s">
        <v>121</v>
      </c>
    </row>
    <row r="3" spans="1:6">
      <c r="A3" s="107" t="s">
        <v>119</v>
      </c>
      <c r="B3">
        <v>16</v>
      </c>
      <c r="C3" s="107" t="s">
        <v>121</v>
      </c>
    </row>
    <row r="4" spans="1:6">
      <c r="A4" s="107" t="s">
        <v>120</v>
      </c>
      <c r="B4" s="108">
        <f>SQRT(B3^2+B2^2)/12/2</f>
        <v>1.2192395740332944</v>
      </c>
      <c r="C4" s="107" t="s">
        <v>10</v>
      </c>
      <c r="D4" s="107" t="s">
        <v>122</v>
      </c>
      <c r="E4" s="108">
        <f>2*PI()*B4</f>
        <v>7.6607081774978925</v>
      </c>
      <c r="F4" s="107" t="s">
        <v>10</v>
      </c>
    </row>
    <row r="5" spans="1:6">
      <c r="A5" s="107" t="s">
        <v>130</v>
      </c>
      <c r="B5" s="108">
        <f>vfin</f>
        <v>11.581301277280417</v>
      </c>
      <c r="C5" s="107" t="s">
        <v>117</v>
      </c>
      <c r="D5" s="107" t="s">
        <v>103</v>
      </c>
      <c r="E5" s="140">
        <f>B5/E4</f>
        <v>1.5117794607160002</v>
      </c>
    </row>
    <row r="6" spans="1:6">
      <c r="A6" s="107" t="s">
        <v>127</v>
      </c>
      <c r="B6" s="108">
        <f>2*PI()*E5</f>
        <v>9.4987904952666504</v>
      </c>
      <c r="C6" s="107" t="s">
        <v>126</v>
      </c>
    </row>
    <row r="7" spans="1:6">
      <c r="A7" s="107"/>
      <c r="B7" s="108">
        <f>B6*180/PI()</f>
        <v>544.24060585775999</v>
      </c>
      <c r="C7" s="107" t="s">
        <v>131</v>
      </c>
    </row>
    <row r="8" spans="1:6">
      <c r="A8" s="107" t="s">
        <v>123</v>
      </c>
      <c r="B8">
        <v>14.375</v>
      </c>
    </row>
    <row r="9" spans="1:6">
      <c r="A9" s="107" t="s">
        <v>128</v>
      </c>
      <c r="B9" s="109">
        <f>B7*B8</f>
        <v>7823.4587092052998</v>
      </c>
      <c r="C9" s="107" t="s">
        <v>125</v>
      </c>
    </row>
    <row r="10" spans="1:6" ht="13.8" thickBot="1"/>
    <row r="11" spans="1:6" ht="14.4" thickTop="1">
      <c r="B11" s="90" t="s">
        <v>107</v>
      </c>
      <c r="C11" s="91" t="s">
        <v>108</v>
      </c>
      <c r="D11" s="92" t="s">
        <v>109</v>
      </c>
    </row>
    <row r="12" spans="1:6">
      <c r="B12" s="87">
        <f>(1.042/1)*((L/T)^-0.897)</f>
        <v>6.9829549747339659</v>
      </c>
      <c r="C12" s="86">
        <f>T/(0.987-0.238*(L/T))</f>
        <v>0.4228837223802025</v>
      </c>
      <c r="D12" s="89">
        <f>0.385*T*((L/T)^0.906)</f>
        <v>2.2845060126119927E-2</v>
      </c>
    </row>
    <row r="13" spans="1:6" ht="13.8">
      <c r="B13" s="93" t="s">
        <v>107</v>
      </c>
      <c r="C13" s="94" t="s">
        <v>110</v>
      </c>
      <c r="D13" s="95" t="s">
        <v>111</v>
      </c>
    </row>
    <row r="14" spans="1:6">
      <c r="A14" s="107" t="s">
        <v>124</v>
      </c>
      <c r="B14" s="97">
        <f>2/(3*(B9)*L)</f>
        <v>1.7528953462757231E-3</v>
      </c>
      <c r="C14" s="97">
        <f>B9/B7*B14*C12</f>
        <v>1.0655769316530169E-2</v>
      </c>
      <c r="D14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Drag Race</vt:lpstr>
      <vt:lpstr>Motor Performance</vt:lpstr>
      <vt:lpstr>gyro</vt:lpstr>
      <vt:lpstr>a</vt:lpstr>
      <vt:lpstr>b</vt:lpstr>
      <vt:lpstr>c_array</vt:lpstr>
      <vt:lpstr>L</vt:lpstr>
      <vt:lpstr>m</vt:lpstr>
      <vt:lpstr>mi</vt:lpstr>
      <vt:lpstr>p_array</vt:lpstr>
      <vt:lpstr>'Drag Race'!Print_Area</vt:lpstr>
      <vt:lpstr>s_array</vt:lpstr>
      <vt:lpstr>si</vt:lpstr>
      <vt:lpstr>T</vt:lpstr>
      <vt:lpstr>t_array</vt:lpstr>
      <vt:lpstr>tau</vt:lpstr>
      <vt:lpstr>ti</vt:lpstr>
      <vt:lpstr>vfin</vt:lpstr>
      <vt:lpstr>vi</vt:lpstr>
    </vt:vector>
  </TitlesOfParts>
  <Company>ATOFINA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a0713195</dc:creator>
  <cp:lastModifiedBy>Gene Petilli</cp:lastModifiedBy>
  <cp:lastPrinted>2013-12-05T16:43:45Z</cp:lastPrinted>
  <dcterms:created xsi:type="dcterms:W3CDTF">2008-03-24T17:15:50Z</dcterms:created>
  <dcterms:modified xsi:type="dcterms:W3CDTF">2013-12-09T19:09:12Z</dcterms:modified>
</cp:coreProperties>
</file>