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8960" windowHeight="11070"/>
  </bookViews>
  <sheets>
    <sheet name="Ball Trajecto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Int2">'[1]Motor Graphs'!$D$87:$D$287</definedName>
    <definedName name="_Xct2">[2]Calc!$R$4:$R$15</definedName>
    <definedName name="_Xct3">[2]Calc!$AR$4:$AR$15</definedName>
    <definedName name="A0CH">#REF!</definedName>
    <definedName name="A0Drill">#REF!</definedName>
    <definedName name="A0FP">#REF!</definedName>
    <definedName name="adf">'[3]Motor Graphs'!$D$87:$D$287</definedName>
    <definedName name="adfa">'[3]Motor Graphs'!$D$87:$D$207</definedName>
    <definedName name="adfgasfg">'[3]Motor Calcs'!$D$10</definedName>
    <definedName name="afg">'[4]Motor Calcs'!$D$10</definedName>
    <definedName name="afgadfgaef">'[3]Motor Calcs'!$C$10</definedName>
    <definedName name="AfreeCH">#REF!</definedName>
    <definedName name="AfreeDrill">#REF!</definedName>
    <definedName name="AfreeFP">#REF!</definedName>
    <definedName name="ag">'[3]Motor Calcs'!$C$10</definedName>
    <definedName name="AoFP">#REF!</definedName>
    <definedName name="APPLIEDLOAD">'[5]Rotary Mechanism'!$C$23</definedName>
    <definedName name="ArmRes1">[6]Drill!$J$9</definedName>
    <definedName name="ArmRes2">[6]Drill!$J$10</definedName>
    <definedName name="asdf">'[3]Misc Quick Calcs'!$C$8</definedName>
    <definedName name="asdfawf">'[3]Motor Graphs'!$D$87:$D$207</definedName>
    <definedName name="asfadf">'[3]Misc Quick Calcs'!$D$8</definedName>
    <definedName name="BattVolt">[6]Drill!$F$6</definedName>
    <definedName name="blah">'[1]Motor Graphs'!$D$87:$D$207</definedName>
    <definedName name="blargh">'[1]Motor Calcs'!$D$10</definedName>
    <definedName name="blargh2">'[1]Motor Calcs'!$C$10</definedName>
    <definedName name="blargh3">'[1]Motor Calcs'!$D$10</definedName>
    <definedName name="blargh4">'[1]Motor Calcs'!$C$10</definedName>
    <definedName name="blargh5">'[7]Motor Calcs'!$D$10</definedName>
    <definedName name="blargh6">'[7]Motor Calcs'!$C$10</definedName>
    <definedName name="CenterIndex">'[2]Plot Data - Misc'!$C$3:$C$17</definedName>
    <definedName name="circPts">'[2]Plot Data - Sprocket'!$B$2</definedName>
    <definedName name="CombinedArmRes">[6]Drill!$K$21</definedName>
    <definedName name="CombinedFreeCurrent">[6]Drill!$I$21</definedName>
    <definedName name="CombinedTorqueConst">[6]Drill!$J$21</definedName>
    <definedName name="CombinedVelConst">[6]Drill!$L$21</definedName>
    <definedName name="CombinerReduction">[6]Drill!$G$16</definedName>
    <definedName name="CombSTorque">[6]Drill!$G$21</definedName>
    <definedName name="CombTorque">[6]Drill!$F$21</definedName>
    <definedName name="ComTorqueConst">[6]Drill!$J$21</definedName>
    <definedName name="CONTROLNEUTRAL">[8]Specs!$N$8</definedName>
    <definedName name="Current">'[9]CD - PlotData'!$C$5:$C$35</definedName>
    <definedName name="DataVoltage">'[9]CD - Motor Curve Generator'!$B$5</definedName>
    <definedName name="DEADBAND">'[5]Rotary Mechanism'!$C$75</definedName>
    <definedName name="DeltaTheta">[2]Data!$K$4:$K$15</definedName>
    <definedName name="DetlaTheta">[2]Data!$K$4:$K$15</definedName>
    <definedName name="DrivelineFreeCurrent">[6]Drill!$K$30</definedName>
    <definedName name="DrivelineFreeTorque">[6]Drill!$I$33</definedName>
    <definedName name="Dt">'[1]Misc Quick Calcs'!$D$8</definedName>
    <definedName name="dtj">'[3]Motor Graphs'!$D$87:$D$207</definedName>
    <definedName name="DynamicCoefFriction">[6]Drill!$Q$11</definedName>
    <definedName name="ef">'[3]Motor Calcs'!$C$10</definedName>
    <definedName name="eff">#REF!</definedName>
    <definedName name="Efficiency">#REF!</definedName>
    <definedName name="ElecticalPower">'[9]CD - PlotData'!$F$5:$F$35</definedName>
    <definedName name="Em">#REF!</definedName>
    <definedName name="fad">'[3]Motor Calcs'!$D$10</definedName>
    <definedName name="FreeCurrent">'[9]CD - Motor Curve Generator'!$B$9</definedName>
    <definedName name="FREESPEED">'[5]Rotary Mechanism'!$D$5</definedName>
    <definedName name="Fs">#REF!</definedName>
    <definedName name="GEARBOXEFF">'[5]Rotary Mechanism'!$F$19</definedName>
    <definedName name="GR">#REF!</definedName>
    <definedName name="GR_02">#REF!</definedName>
    <definedName name="GRatio1">#REF!</definedName>
    <definedName name="Gratio3">#REF!</definedName>
    <definedName name="GRr">#REF!</definedName>
    <definedName name="HighFreeCurrent">[6]Drill!$H$30</definedName>
    <definedName name="HighFreeSpeed">[6]Drill!$E$30</definedName>
    <definedName name="HighInt">'[6]Accel Data - Low'!$A$7</definedName>
    <definedName name="HighInter">'[6]Accel Data - High'!$B$6</definedName>
    <definedName name="HighStallCurrent">[6]Drill!$G$30</definedName>
    <definedName name="HighStallTorque">[6]Drill!$F$30</definedName>
    <definedName name="Inside?">[2]Data!$G$4:$G$15</definedName>
    <definedName name="Int">'[1]Motor Graphs'!$D$87:$D$207</definedName>
    <definedName name="IntResist">[6]Drill!$G$6</definedName>
    <definedName name="K">#REF!</definedName>
    <definedName name="L_Motors">OFFSET([8]Specs!$A$11,1,0,[8]Specs!$B$6,1)</definedName>
    <definedName name="Lfree">[2]Data!$J$4:$J$15</definedName>
    <definedName name="LLL">[2]Data!$I$4:$I$15</definedName>
    <definedName name="LOADARMLEN">'[5]Rotary Mechanism'!$D$19</definedName>
    <definedName name="LowInt">'[6]Accel Data - Low'!$B$6</definedName>
    <definedName name="Ltotal">[2]Data!$B$7</definedName>
    <definedName name="Lwrap">[2]Data!$L$4:$L$15</definedName>
    <definedName name="M">#REF!</definedName>
    <definedName name="Margin">'[2]Plot Data - Misc'!$D$25</definedName>
    <definedName name="MaxAccelDynamic">[6]Drill!$Q$12</definedName>
    <definedName name="MaxAccell">'[9]Accel Data - High'!#REF!</definedName>
    <definedName name="MaxAccelStatic">[6]Drill!$P$12</definedName>
    <definedName name="MaxDynAccel">'[6]Accel Data - High'!$O$9</definedName>
    <definedName name="MaxX">'[2]Plot Data - Misc'!$D$19</definedName>
    <definedName name="MaxY">'[2]Plot Data - Misc'!$D$21</definedName>
    <definedName name="MechanicalPower">'[9]CD - PlotData'!$E$5:$E$35</definedName>
    <definedName name="midPer">[2]Calc!$X$1</definedName>
    <definedName name="MidPts">[2]Calc!$V$1</definedName>
    <definedName name="MinX">'[2]Plot Data - Misc'!$D$20</definedName>
    <definedName name="MinY">'[2]Plot Data - Misc'!$D$22</definedName>
    <definedName name="MODFREESPEED">'[5]Rotary Mechanism'!$D$6</definedName>
    <definedName name="MomentOfInertia">[6]Drill!$J$33</definedName>
    <definedName name="Mot1FreeCurrent">[6]Drill!$H$9</definedName>
    <definedName name="Mot1FreeSpeed">[6]Drill!$E$9</definedName>
    <definedName name="Mot1StallCurrent">[6]Drill!$G$9</definedName>
    <definedName name="Mot1StallTorque">[6]Drill!$F$9</definedName>
    <definedName name="Mot2FreeCurrent">[6]Drill!$H$10</definedName>
    <definedName name="Mot2FreeSpeed">[6]Drill!$E$10</definedName>
    <definedName name="Mot2StallCurrent">[6]Drill!$G$10</definedName>
    <definedName name="Mot2StallTorque">[6]Drill!$F$10</definedName>
    <definedName name="MOTORLOADTORQUE">'[5]Rotary Mechanism'!$E$33</definedName>
    <definedName name="Mrobot">#REF!</definedName>
    <definedName name="Mtran">#REF!</definedName>
    <definedName name="mu">#REF!</definedName>
    <definedName name="n">'[1]Motor Graphs'!$D$87:$D$207</definedName>
    <definedName name="NewMaxX">'[2]Plot Data - Misc'!$D$27</definedName>
    <definedName name="NewMaxY">'[2]Plot Data - Misc'!$D$29</definedName>
    <definedName name="NewMinX">'[2]Plot Data - Misc'!$D$26</definedName>
    <definedName name="NewMinY">'[2]Plot Data - Misc'!$D$28</definedName>
    <definedName name="NNN">[2]Data!$D$4:$D$15</definedName>
    <definedName name="NPitches">[2]Data!$B$8</definedName>
    <definedName name="Nr">#REF!</definedName>
    <definedName name="Nradius">[2]Calc!$I$4:$I$15</definedName>
    <definedName name="Ns">#REF!</definedName>
    <definedName name="Nspr">[2]Data!$B$6</definedName>
    <definedName name="number">'[9]CD - PlotData'!$A$5:$A$35</definedName>
    <definedName name="NXCT">[2]Calc!$G$4:$G$15</definedName>
    <definedName name="NXon">[2]Calc!$AV$4:$AV$15</definedName>
    <definedName name="NYCT">[2]Calc!$H$4:$H$15</definedName>
    <definedName name="NYon">[2]Calc!$AW$4:$AW$15</definedName>
    <definedName name="OutputFreeSpeed">[6]Drill!$E$21</definedName>
    <definedName name="OverallRatio">[6]Drill!$E$53</definedName>
    <definedName name="OverallReductionLOW">[6]Drill!$K$53</definedName>
    <definedName name="OVERALLREDUX">'[5]Rotary Mechanism'!$C$33</definedName>
    <definedName name="P">#REF!</definedName>
    <definedName name="Pitch">[2]Data!$B$4</definedName>
    <definedName name="PlotPoints">[2]Calc!$P$4:$AU$15</definedName>
    <definedName name="PlotVoltage">'[9]CD - Motor Curve Generator'!$B$11</definedName>
    <definedName name="Radius">[2]Data!$H$4:$H$15</definedName>
    <definedName name="RATEDFREECURRENT">'[5]Rotary Mechanism'!$G$5</definedName>
    <definedName name="RATEDSTALLCURRENT">'[5]Rotary Mechanism'!$F$5</definedName>
    <definedName name="RedArmRes">[6]Drill!$G$33</definedName>
    <definedName name="RedEff">[6]Drill!$D$43</definedName>
    <definedName name="RedEffLow">[6]Drill!$I$43</definedName>
    <definedName name="RedTorqueConst">[6]Drill!$F$33</definedName>
    <definedName name="RedVelConst">[6]Drill!$H$33</definedName>
    <definedName name="RobotWeight">[6]Drill!$I$30</definedName>
    <definedName name="RobotWeightLow">[9]Calculations!#REF!</definedName>
    <definedName name="RVel">'[1]Misc Quick Calcs'!$C$8</definedName>
    <definedName name="Rw">#REF!</definedName>
    <definedName name="s">'[4]Motor Calcs'!$C$10</definedName>
    <definedName name="sdfg">'[3]Motor Calcs'!$D$10</definedName>
    <definedName name="SpanXXX">'[2]Plot Data - Misc'!$D$23</definedName>
    <definedName name="SpanYYY">'[2]Plot Data - Misc'!$D$24</definedName>
    <definedName name="SpecFreeSpeed">'[1]Motor Calcs'!$D$10</definedName>
    <definedName name="SpecVoltage">'[1]Motor Calcs'!$C$10</definedName>
    <definedName name="Speed">'[9]CD - PlotData'!$B$5:$B$35</definedName>
    <definedName name="Sprocket">[2]Calc!$C$4:$C$15</definedName>
    <definedName name="StallCurrent">'[9]CD - Motor Curve Generator'!$B$7</definedName>
    <definedName name="STALLLOAD">'[5]Rotary Mechanism'!$D$27</definedName>
    <definedName name="STALLTORQUE">'[5]Rotary Mechanism'!$E$5</definedName>
    <definedName name="StaticCoefFriction">[6]Drill!$P$11</definedName>
    <definedName name="SumNNN">[2]Calc!$E$4:$E$15</definedName>
    <definedName name="T_MotorSpecs">OFFSET([8]Specs!$A$11,1,0,[8]Specs!$B$6,[8]Specs!$B$7)</definedName>
    <definedName name="T30CH">#REF!</definedName>
    <definedName name="T30Drill">#REF!</definedName>
    <definedName name="T30FP">#REF!</definedName>
    <definedName name="ThetaCC">[2]Calc!$J$4:$J$15</definedName>
    <definedName name="ThetaCCd">[2]Calc!$K$4:$K$15</definedName>
    <definedName name="ThetaOff">[2]Calc!$O$4:$O$15</definedName>
    <definedName name="ThetaOn">[2]Calc!$N$4:$N$15</definedName>
    <definedName name="ThetaRel">[2]Calc!$L$4:$L$15</definedName>
    <definedName name="ThetaReld">[2]Calc!$M$4:$M$15</definedName>
    <definedName name="Torque">'[9]CD - PlotData'!$D$5:$D$35</definedName>
    <definedName name="TorqueConst">[6]Drill!$I$9</definedName>
    <definedName name="TorqueConst2">[6]Drill!$I$10</definedName>
    <definedName name="TR">#REF!</definedName>
    <definedName name="Trms">#REF!</definedName>
    <definedName name="Ts">#REF!</definedName>
    <definedName name="TsCH">#REF!</definedName>
    <definedName name="TsDrill">#REF!</definedName>
    <definedName name="TsFP">#REF!</definedName>
    <definedName name="Vel">#REF!</definedName>
    <definedName name="VelConst">[6]Drill!$K$9</definedName>
    <definedName name="VelConst1">[6]Drill!$K$9</definedName>
    <definedName name="VelConst2">[6]Drill!$K$10</definedName>
    <definedName name="Velocity">#REF!</definedName>
    <definedName name="VVV">[2]Calc!$D$4:$D$15</definedName>
    <definedName name="W30CH">#REF!</definedName>
    <definedName name="W30Drill">#REF!</definedName>
    <definedName name="W30FP">#REF!</definedName>
    <definedName name="WATTPERHP">[5]Sheet1!$A$2</definedName>
    <definedName name="Wf">#REF!</definedName>
    <definedName name="WfCH">#REF!</definedName>
    <definedName name="WfDrill">#REF!</definedName>
    <definedName name="WfFP">#REF!</definedName>
    <definedName name="WheelDia">[6]Drill!$C$30</definedName>
    <definedName name="WheelDiaLow">[9]Calculations!#REF!</definedName>
    <definedName name="WheelDiaM">[9]Calculations!#REF!</definedName>
    <definedName name="wheeltravel">[6]Drill!$C$39</definedName>
    <definedName name="wheeltravelM">[6]Drill!$B$39</definedName>
    <definedName name="WrapCC">[2]Data!$G$4:$G$15</definedName>
    <definedName name="WrapSign">[2]Calc!$F$4:$F$15</definedName>
    <definedName name="Wrmf">#REF!</definedName>
    <definedName name="Xbarrels">'[2]Plot Data - Sprocket'!$D$4:$D$503</definedName>
    <definedName name="Xbox">'[2]Plot Data - Misc'!$D$31:$D$35</definedName>
    <definedName name="Xcenter">'[2]Plot Data - Misc'!$D$3:$D$17</definedName>
    <definedName name="XCT">[2]Data!$E$4:$E$15</definedName>
    <definedName name="Xmid1">[2]Calc!$V$4:$V$15</definedName>
    <definedName name="Xmid10">[2]Calc!$AN$4:$AN$15</definedName>
    <definedName name="Xmid2">[2]Calc!$X$4:$X$15</definedName>
    <definedName name="Xmid3">[2]Calc!$Z$4:$Z$15</definedName>
    <definedName name="Xmid4">[2]Calc!$AB$4:$AB$15</definedName>
    <definedName name="Xmid5">[2]Calc!$AD$4:$AD$15</definedName>
    <definedName name="Xmid6">[2]Calc!$AF$4:$AF$15</definedName>
    <definedName name="Xmid7">[2]Calc!$AH$4:$AH$15</definedName>
    <definedName name="Xmid8">[2]Calc!$AJ$4:$AJ$15</definedName>
    <definedName name="Xmid9">[2]Calc!$AL$4:$AL$15</definedName>
    <definedName name="Xoff">[2]Calc!$AP$4:$AP$15</definedName>
    <definedName name="Xoff2">[2]Calc!$AT$4:$AT$15</definedName>
    <definedName name="Xon">[2]Calc!$P$4:$P$15</definedName>
    <definedName name="Xon2">[2]Calc!$T$4:$T$15</definedName>
    <definedName name="XXX">'[2]Plot Data - Chain'!$D$3:$D$503</definedName>
    <definedName name="Ybarrels">'[2]Plot Data - Sprocket'!$E$4:$E$503</definedName>
    <definedName name="Ybox">'[2]Plot Data - Misc'!$E$31:$E$35</definedName>
    <definedName name="Ycenter">'[2]Plot Data - Misc'!$E$3:$E$17</definedName>
    <definedName name="YCT">[2]Data!$F$4:$F$15</definedName>
    <definedName name="Yct2">[2]Calc!$S$4:$S$15</definedName>
    <definedName name="Yct3">[2]Calc!$AS$4:$AS$15</definedName>
    <definedName name="Ymid1">[2]Calc!$W$4:$W$15</definedName>
    <definedName name="Ymid10">[2]Calc!$AO$4:$AO$15</definedName>
    <definedName name="Ymid2">[2]Calc!$Y$4:$Y$15</definedName>
    <definedName name="Ymid3">[2]Calc!$AA$4:$AA$15</definedName>
    <definedName name="Ymid4">[2]Calc!$AC$4:$AC$15</definedName>
    <definedName name="Ymid5">[2]Calc!$AE$4:$AE$15</definedName>
    <definedName name="Ymid6">[2]Calc!$AG$4:$AG$15</definedName>
    <definedName name="Ymid7">[2]Calc!$AI$4:$AI$15</definedName>
    <definedName name="Ymid8">[2]Calc!$AK$4:$AK$15</definedName>
    <definedName name="Ymid9">[2]Calc!$AM$4:$AM$15</definedName>
    <definedName name="Yoff">[2]Calc!$AQ$4:$AQ$15</definedName>
    <definedName name="Yoff2">[2]Calc!$AU$4:$AU$15</definedName>
    <definedName name="Yon">[2]Calc!$Q$4:$Q$15</definedName>
    <definedName name="Yon2">[2]Calc!$U$4:$U$15</definedName>
    <definedName name="YYY">'[2]Plot Data - Chain'!$E$3:$E$503</definedName>
  </definedNames>
  <calcPr calcId="125725"/>
</workbook>
</file>

<file path=xl/calcChain.xml><?xml version="1.0" encoding="utf-8"?>
<calcChain xmlns="http://schemas.openxmlformats.org/spreadsheetml/2006/main">
  <c r="D15" i="1"/>
  <c r="G36"/>
  <c r="G34"/>
  <c r="G40"/>
  <c r="C42"/>
  <c r="G39"/>
  <c r="H30"/>
  <c r="G30"/>
  <c r="H29"/>
  <c r="G29"/>
  <c r="H28"/>
  <c r="G28"/>
  <c r="D18"/>
  <c r="D24" s="1"/>
  <c r="G10"/>
  <c r="G11" s="1"/>
  <c r="D8"/>
  <c r="G5" l="1"/>
  <c r="D22" s="1"/>
  <c r="G4"/>
  <c r="G31"/>
  <c r="G13" s="1"/>
  <c r="D9"/>
  <c r="N3"/>
  <c r="G41"/>
  <c r="G35" s="1"/>
  <c r="G12"/>
  <c r="O3" l="1"/>
  <c r="D23"/>
  <c r="M3" s="1"/>
  <c r="G14"/>
  <c r="G15" s="1"/>
  <c r="G6"/>
  <c r="G7" s="1"/>
  <c r="I4" s="1"/>
  <c r="M4" s="1"/>
  <c r="K3"/>
  <c r="G21"/>
  <c r="G37"/>
  <c r="G16" s="1"/>
  <c r="O4" l="1"/>
  <c r="G38"/>
  <c r="G23" s="1"/>
  <c r="G24" s="1"/>
  <c r="I5"/>
  <c r="G8"/>
  <c r="N4"/>
  <c r="G9"/>
  <c r="K4"/>
  <c r="L4" s="1"/>
  <c r="I6" l="1"/>
  <c r="O5"/>
  <c r="M5"/>
  <c r="N5"/>
  <c r="G17"/>
  <c r="G18"/>
  <c r="K5"/>
  <c r="I7"/>
  <c r="N6"/>
  <c r="O7" l="1"/>
  <c r="M7"/>
  <c r="O6"/>
  <c r="M6"/>
  <c r="T4"/>
  <c r="T6"/>
  <c r="T3"/>
  <c r="R5"/>
  <c r="R7"/>
  <c r="T5"/>
  <c r="T7"/>
  <c r="R4"/>
  <c r="R6"/>
  <c r="R3"/>
  <c r="P3"/>
  <c r="P4" s="1"/>
  <c r="S5"/>
  <c r="S3"/>
  <c r="S4"/>
  <c r="G19"/>
  <c r="S6"/>
  <c r="K6"/>
  <c r="K7" s="1"/>
  <c r="L5"/>
  <c r="I8"/>
  <c r="N7"/>
  <c r="S7"/>
  <c r="M8" l="1"/>
  <c r="O8"/>
  <c r="R8"/>
  <c r="T8"/>
  <c r="Q4"/>
  <c r="P5"/>
  <c r="P6" s="1"/>
  <c r="P7" s="1"/>
  <c r="P8" s="1"/>
  <c r="G20"/>
  <c r="G22"/>
  <c r="K8"/>
  <c r="L6"/>
  <c r="L7" s="1"/>
  <c r="L8" s="1"/>
  <c r="I9"/>
  <c r="N8"/>
  <c r="S8"/>
  <c r="O9" l="1"/>
  <c r="M9"/>
  <c r="T9"/>
  <c r="R9"/>
  <c r="Q5"/>
  <c r="Q6" s="1"/>
  <c r="Q7" s="1"/>
  <c r="Q8" s="1"/>
  <c r="P9"/>
  <c r="K9"/>
  <c r="L9" s="1"/>
  <c r="I10"/>
  <c r="N9"/>
  <c r="S9"/>
  <c r="O10" l="1"/>
  <c r="M10"/>
  <c r="T10"/>
  <c r="R10"/>
  <c r="Q9"/>
  <c r="P10"/>
  <c r="K10"/>
  <c r="L10" s="1"/>
  <c r="I11"/>
  <c r="N10"/>
  <c r="S10"/>
  <c r="O11" l="1"/>
  <c r="M11"/>
  <c r="R11"/>
  <c r="T11"/>
  <c r="Q10"/>
  <c r="K11"/>
  <c r="L11" s="1"/>
  <c r="I12"/>
  <c r="N11"/>
  <c r="S11"/>
  <c r="P11"/>
  <c r="M12" l="1"/>
  <c r="O12"/>
  <c r="T12"/>
  <c r="R12"/>
  <c r="K12"/>
  <c r="L12" s="1"/>
  <c r="I13"/>
  <c r="N12"/>
  <c r="S12"/>
  <c r="P12"/>
  <c r="Q11"/>
  <c r="O13" l="1"/>
  <c r="M13"/>
  <c r="T13"/>
  <c r="R13"/>
  <c r="P13"/>
  <c r="K13"/>
  <c r="L13" s="1"/>
  <c r="I14"/>
  <c r="N13"/>
  <c r="S13"/>
  <c r="Q12"/>
  <c r="O14" l="1"/>
  <c r="M14"/>
  <c r="T14"/>
  <c r="R14"/>
  <c r="P14"/>
  <c r="Q13"/>
  <c r="K14"/>
  <c r="I15"/>
  <c r="N14"/>
  <c r="S14"/>
  <c r="O15" l="1"/>
  <c r="M15"/>
  <c r="R15"/>
  <c r="T15"/>
  <c r="Q14"/>
  <c r="P15"/>
  <c r="K15"/>
  <c r="L14"/>
  <c r="I16"/>
  <c r="N15"/>
  <c r="S15"/>
  <c r="M16" l="1"/>
  <c r="O16"/>
  <c r="T16"/>
  <c r="R16"/>
  <c r="Q15"/>
  <c r="K16"/>
  <c r="L15"/>
  <c r="P16"/>
  <c r="I17"/>
  <c r="N16"/>
  <c r="S16"/>
  <c r="O17" l="1"/>
  <c r="M17"/>
  <c r="T17"/>
  <c r="R17"/>
  <c r="Q16"/>
  <c r="P17"/>
  <c r="K17"/>
  <c r="L16"/>
  <c r="I18"/>
  <c r="N17"/>
  <c r="S17"/>
  <c r="O18" l="1"/>
  <c r="M18"/>
  <c r="T18"/>
  <c r="R18"/>
  <c r="Q17"/>
  <c r="P18"/>
  <c r="L17"/>
  <c r="K18"/>
  <c r="I19"/>
  <c r="N18"/>
  <c r="S18"/>
  <c r="O19" l="1"/>
  <c r="M19"/>
  <c r="R19"/>
  <c r="T19"/>
  <c r="Q18"/>
  <c r="L18"/>
  <c r="K19"/>
  <c r="P19"/>
  <c r="I20"/>
  <c r="N19"/>
  <c r="S19"/>
  <c r="M20" l="1"/>
  <c r="O20"/>
  <c r="T20"/>
  <c r="R20"/>
  <c r="Q19"/>
  <c r="L19"/>
  <c r="P20"/>
  <c r="K20"/>
  <c r="I21"/>
  <c r="N20"/>
  <c r="S20"/>
  <c r="O21" l="1"/>
  <c r="M21"/>
  <c r="T21"/>
  <c r="R21"/>
  <c r="Q20"/>
  <c r="P21"/>
  <c r="K21"/>
  <c r="L20"/>
  <c r="I22"/>
  <c r="N21"/>
  <c r="S21"/>
  <c r="O22" l="1"/>
  <c r="M22"/>
  <c r="T22"/>
  <c r="R22"/>
  <c r="Q21"/>
  <c r="P22"/>
  <c r="L21"/>
  <c r="Q22"/>
  <c r="I23"/>
  <c r="N22"/>
  <c r="S22"/>
  <c r="K22"/>
  <c r="O23" l="1"/>
  <c r="M23"/>
  <c r="R23"/>
  <c r="T23"/>
  <c r="P23"/>
  <c r="K23"/>
  <c r="L22"/>
  <c r="I24"/>
  <c r="N23"/>
  <c r="S23"/>
  <c r="Q23"/>
  <c r="M24" l="1"/>
  <c r="O24"/>
  <c r="T24"/>
  <c r="R24"/>
  <c r="P24"/>
  <c r="Q24" s="1"/>
  <c r="L23"/>
  <c r="I25"/>
  <c r="N24"/>
  <c r="S24"/>
  <c r="K24"/>
  <c r="O25" l="1"/>
  <c r="M25"/>
  <c r="T25"/>
  <c r="R25"/>
  <c r="P25"/>
  <c r="K25"/>
  <c r="L24"/>
  <c r="I26"/>
  <c r="N25"/>
  <c r="S25"/>
  <c r="Q25"/>
  <c r="O26" l="1"/>
  <c r="M26"/>
  <c r="T26"/>
  <c r="R26"/>
  <c r="P26"/>
  <c r="Q26" s="1"/>
  <c r="L25"/>
  <c r="I27"/>
  <c r="N26"/>
  <c r="S26"/>
  <c r="K26"/>
  <c r="O27" l="1"/>
  <c r="M27"/>
  <c r="R27"/>
  <c r="T27"/>
  <c r="P27"/>
  <c r="K27"/>
  <c r="L26"/>
  <c r="I28"/>
  <c r="N27"/>
  <c r="S27"/>
  <c r="Q27"/>
  <c r="M28" l="1"/>
  <c r="O28"/>
  <c r="T28"/>
  <c r="R28"/>
  <c r="P28"/>
  <c r="L27"/>
  <c r="Q28"/>
  <c r="I29"/>
  <c r="N28"/>
  <c r="S28"/>
  <c r="K28"/>
  <c r="O29" l="1"/>
  <c r="M29"/>
  <c r="T29"/>
  <c r="R29"/>
  <c r="P29"/>
  <c r="K29"/>
  <c r="L28"/>
  <c r="I30"/>
  <c r="N29"/>
  <c r="S29"/>
  <c r="Q29"/>
  <c r="O30" l="1"/>
  <c r="M30"/>
  <c r="T30"/>
  <c r="R30"/>
  <c r="P30"/>
  <c r="Q30" s="1"/>
  <c r="L29"/>
  <c r="I31"/>
  <c r="N30"/>
  <c r="S30"/>
  <c r="K30"/>
  <c r="O31" l="1"/>
  <c r="M31"/>
  <c r="R31"/>
  <c r="T31"/>
  <c r="P31"/>
  <c r="K31"/>
  <c r="L30"/>
  <c r="I32"/>
  <c r="N31"/>
  <c r="S31"/>
  <c r="Q31"/>
  <c r="M32" l="1"/>
  <c r="O32"/>
  <c r="T32"/>
  <c r="R32"/>
  <c r="P32"/>
  <c r="Q32" s="1"/>
  <c r="L31"/>
  <c r="I33"/>
  <c r="N32"/>
  <c r="S32"/>
  <c r="K32"/>
  <c r="O33" l="1"/>
  <c r="M33"/>
  <c r="T33"/>
  <c r="R33"/>
  <c r="P33"/>
  <c r="K33"/>
  <c r="L32"/>
  <c r="I34"/>
  <c r="N33"/>
  <c r="S33"/>
  <c r="Q33"/>
  <c r="O34" l="1"/>
  <c r="M34"/>
  <c r="T34"/>
  <c r="R34"/>
  <c r="P34"/>
  <c r="Q34" s="1"/>
  <c r="L33"/>
  <c r="I35"/>
  <c r="N34"/>
  <c r="S34"/>
  <c r="K34"/>
  <c r="P35" l="1"/>
  <c r="O35"/>
  <c r="M35"/>
  <c r="R35"/>
  <c r="T35"/>
  <c r="K35"/>
  <c r="L34"/>
  <c r="I36"/>
  <c r="N35"/>
  <c r="S35"/>
  <c r="Q35"/>
  <c r="P36" l="1"/>
  <c r="Q36" s="1"/>
  <c r="M36"/>
  <c r="O36"/>
  <c r="T36"/>
  <c r="R36"/>
  <c r="L35"/>
  <c r="I37"/>
  <c r="N36"/>
  <c r="S36"/>
  <c r="K36"/>
  <c r="P37" l="1"/>
  <c r="O37"/>
  <c r="M37"/>
  <c r="T37"/>
  <c r="R37"/>
  <c r="K37"/>
  <c r="L36"/>
  <c r="I38"/>
  <c r="N37"/>
  <c r="S37"/>
  <c r="Q37"/>
  <c r="P38" l="1"/>
  <c r="O38"/>
  <c r="M38"/>
  <c r="T38"/>
  <c r="R38"/>
  <c r="Q38"/>
  <c r="L37"/>
  <c r="I39"/>
  <c r="N38"/>
  <c r="S38"/>
  <c r="K38"/>
  <c r="P39" l="1"/>
  <c r="O39"/>
  <c r="M39"/>
  <c r="R39"/>
  <c r="T39"/>
  <c r="K39"/>
  <c r="L38"/>
  <c r="I40"/>
  <c r="N39"/>
  <c r="S39"/>
  <c r="Q39"/>
  <c r="P40" l="1"/>
  <c r="M40"/>
  <c r="O40"/>
  <c r="T40"/>
  <c r="R40"/>
  <c r="L39"/>
  <c r="Q40"/>
  <c r="I41"/>
  <c r="N40"/>
  <c r="S40"/>
  <c r="K40"/>
  <c r="P41" l="1"/>
  <c r="O41"/>
  <c r="M41"/>
  <c r="T41"/>
  <c r="R41"/>
  <c r="K41"/>
  <c r="L40"/>
  <c r="I42"/>
  <c r="N41"/>
  <c r="S41"/>
  <c r="Q41"/>
  <c r="P42" l="1"/>
  <c r="O42"/>
  <c r="M42"/>
  <c r="T42"/>
  <c r="R42"/>
  <c r="Q42"/>
  <c r="L41"/>
  <c r="I43"/>
  <c r="N42"/>
  <c r="S42"/>
  <c r="K42"/>
  <c r="P43" l="1"/>
  <c r="O43"/>
  <c r="M43"/>
  <c r="R43"/>
  <c r="T43"/>
  <c r="K43"/>
  <c r="L42"/>
  <c r="I44"/>
  <c r="N43"/>
  <c r="S43"/>
  <c r="Q43"/>
  <c r="P44" l="1"/>
  <c r="M44"/>
  <c r="O44"/>
  <c r="T44"/>
  <c r="R44"/>
  <c r="Q44"/>
  <c r="L43"/>
  <c r="I45"/>
  <c r="N44"/>
  <c r="S44"/>
  <c r="K44"/>
  <c r="P45" l="1"/>
  <c r="M45"/>
  <c r="O45"/>
  <c r="T45"/>
  <c r="R45"/>
  <c r="K45"/>
  <c r="L44"/>
  <c r="I46"/>
  <c r="N45"/>
  <c r="S45"/>
  <c r="Q45"/>
  <c r="P46" l="1"/>
  <c r="O46"/>
  <c r="M46"/>
  <c r="T46"/>
  <c r="R46"/>
  <c r="Q46"/>
  <c r="L45"/>
  <c r="I47"/>
  <c r="N46"/>
  <c r="S46"/>
  <c r="K46"/>
  <c r="P47" l="1"/>
  <c r="O47"/>
  <c r="M47"/>
  <c r="R47"/>
  <c r="T47"/>
  <c r="K47"/>
  <c r="L46"/>
  <c r="I48"/>
  <c r="N47"/>
  <c r="S47"/>
  <c r="Q47"/>
  <c r="P48" l="1"/>
  <c r="M48"/>
  <c r="O48"/>
  <c r="T48"/>
  <c r="R48"/>
  <c r="Q48"/>
  <c r="L47"/>
  <c r="I49"/>
  <c r="N48"/>
  <c r="S48"/>
  <c r="K48"/>
  <c r="P49" l="1"/>
  <c r="O49"/>
  <c r="M49"/>
  <c r="T49"/>
  <c r="R49"/>
  <c r="Q49"/>
  <c r="K49"/>
  <c r="I50"/>
  <c r="N49"/>
  <c r="S49"/>
  <c r="L48"/>
  <c r="L49" s="1"/>
  <c r="P50" l="1"/>
  <c r="O50"/>
  <c r="M50"/>
  <c r="T50"/>
  <c r="R50"/>
  <c r="K50"/>
  <c r="L50" s="1"/>
  <c r="I51"/>
  <c r="N50"/>
  <c r="S50"/>
  <c r="Q50"/>
  <c r="P51" l="1"/>
  <c r="O51"/>
  <c r="M51"/>
  <c r="R51"/>
  <c r="T51"/>
  <c r="Q51"/>
  <c r="K51"/>
  <c r="I52"/>
  <c r="N51"/>
  <c r="S51"/>
  <c r="L51"/>
  <c r="P52" l="1"/>
  <c r="M52"/>
  <c r="O52"/>
  <c r="T52"/>
  <c r="R52"/>
  <c r="K52"/>
  <c r="L52" s="1"/>
  <c r="I53"/>
  <c r="N52"/>
  <c r="S52"/>
  <c r="Q52"/>
  <c r="P53" l="1"/>
  <c r="M53"/>
  <c r="O53"/>
  <c r="T53"/>
  <c r="R53"/>
  <c r="Q53"/>
  <c r="K53"/>
  <c r="L53" s="1"/>
  <c r="N53"/>
  <c r="S53"/>
</calcChain>
</file>

<file path=xl/comments1.xml><?xml version="1.0" encoding="utf-8"?>
<comments xmlns="http://schemas.openxmlformats.org/spreadsheetml/2006/main">
  <authors>
    <author>jknight</author>
    <author>knightj3</author>
  </authors>
  <commentList>
    <comment ref="D34" authorId="0">
      <text>
        <r>
          <rPr>
            <b/>
            <sz val="8"/>
            <color indexed="81"/>
            <rFont val="Tahoma"/>
            <charset val="1"/>
          </rPr>
          <t>jknight:</t>
        </r>
        <r>
          <rPr>
            <sz val="8"/>
            <color indexed="81"/>
            <rFont val="Tahoma"/>
            <charset val="1"/>
          </rPr>
          <t xml:space="preserve">
How much torque the motor puts onto the ball.</t>
        </r>
      </text>
    </comment>
    <comment ref="D36" authorId="1">
      <text>
        <r>
          <rPr>
            <b/>
            <sz val="8"/>
            <color indexed="81"/>
            <rFont val="Tahoma"/>
            <charset val="1"/>
          </rPr>
          <t>knightj3:</t>
        </r>
        <r>
          <rPr>
            <sz val="8"/>
            <color indexed="81"/>
            <rFont val="Tahoma"/>
            <charset val="1"/>
          </rPr>
          <t xml:space="preserve">
Estimated</t>
        </r>
      </text>
    </comment>
    <comment ref="G39" authorId="0">
      <text>
        <r>
          <rPr>
            <b/>
            <sz val="8"/>
            <color indexed="81"/>
            <rFont val="Tahoma"/>
            <family val="2"/>
          </rPr>
          <t>jknight:</t>
        </r>
        <r>
          <rPr>
            <sz val="8"/>
            <color indexed="81"/>
            <rFont val="Tahoma"/>
            <family val="2"/>
          </rPr>
          <t xml:space="preserve">
This number should be less than 0.2 to keep the motor from burning out</t>
        </r>
      </text>
    </comment>
    <comment ref="G40" authorId="1">
      <text>
        <r>
          <rPr>
            <b/>
            <sz val="8"/>
            <color indexed="81"/>
            <rFont val="Tahoma"/>
            <charset val="1"/>
          </rPr>
          <t>knightj3:</t>
        </r>
        <r>
          <rPr>
            <sz val="8"/>
            <color indexed="81"/>
            <rFont val="Tahoma"/>
            <charset val="1"/>
          </rPr>
          <t xml:space="preserve">
The " / 2 " means that your feeder has one side as rollers and the other side as a firm backstop</t>
        </r>
      </text>
    </comment>
  </commentList>
</comments>
</file>

<file path=xl/sharedStrings.xml><?xml version="1.0" encoding="utf-8"?>
<sst xmlns="http://schemas.openxmlformats.org/spreadsheetml/2006/main" count="82" uniqueCount="76">
  <si>
    <t>Time</t>
  </si>
  <si>
    <t>K</t>
  </si>
  <si>
    <t>HorizVel(t)</t>
  </si>
  <si>
    <t>Dist (ft)</t>
  </si>
  <si>
    <t>Theo. Dist</t>
  </si>
  <si>
    <t>Theo. Ht</t>
  </si>
  <si>
    <t>Hor. Vel(t)</t>
  </si>
  <si>
    <t>INPUTS</t>
  </si>
  <si>
    <t>Theoretical BALL OUTPUTS</t>
  </si>
  <si>
    <t>Motor</t>
  </si>
  <si>
    <t>Vertical Velocity (ft/s)</t>
  </si>
  <si>
    <t>Motor Spec Voltage</t>
  </si>
  <si>
    <t>Horizontal Velocity (ft/s)</t>
  </si>
  <si>
    <t>Motor Spec RPM</t>
  </si>
  <si>
    <t>Time Up (s)</t>
  </si>
  <si>
    <t>Applied Voltage</t>
  </si>
  <si>
    <t>Total Time of Travel (s)</t>
  </si>
  <si>
    <t>Actual Motor RPM</t>
  </si>
  <si>
    <t>Maximum Height (ft)</t>
  </si>
  <si>
    <t>Gearbox Efficiency</t>
  </si>
  <si>
    <t>Horizontal Distance to Max Height (ft)</t>
  </si>
  <si>
    <t>Game Input Params</t>
  </si>
  <si>
    <t>Necessary Exit Velocity (ft/s)</t>
  </si>
  <si>
    <t>Desired Distance (ft)</t>
  </si>
  <si>
    <t>Corresponding RPM</t>
  </si>
  <si>
    <t>Launch Angle (deg)</t>
  </si>
  <si>
    <t>Needed Gear Ratio</t>
  </si>
  <si>
    <t>Wheel Diameter (in)</t>
  </si>
  <si>
    <t>Planned Gear Ratio</t>
  </si>
  <si>
    <t>Max RPM of Actual Geared System</t>
  </si>
  <si>
    <t>Launch Height (ft)</t>
  </si>
  <si>
    <t>Max Exit Velocity (ft/s)</t>
  </si>
  <si>
    <t>Ball Characteristics</t>
  </si>
  <si>
    <t>Ball Diameter (in)</t>
  </si>
  <si>
    <t>Wind Resistance (%)</t>
  </si>
  <si>
    <t>Hopper Capacity (# of balls)</t>
  </si>
  <si>
    <t>Total Distance @ Max (ft)</t>
  </si>
  <si>
    <t>Horiz Ball Decel</t>
  </si>
  <si>
    <t>Maximum Height @ Max Vel (ft)</t>
  </si>
  <si>
    <t>Vertical Ball Decel</t>
  </si>
  <si>
    <t>Max Throughput (balls / sec)</t>
  </si>
  <si>
    <t>Balls per ft, with gapping</t>
  </si>
  <si>
    <t>Time to Unload Hopper (s)</t>
  </si>
  <si>
    <t>Driving</t>
  </si>
  <si>
    <t>Driven</t>
  </si>
  <si>
    <t>Ratio</t>
  </si>
  <si>
    <t>Stage 1</t>
  </si>
  <si>
    <t>Stage 2</t>
  </si>
  <si>
    <t>Stage 3</t>
  </si>
  <si>
    <t>Total Ratio</t>
  </si>
  <si>
    <t>Estimated Applied Torque (N*m)</t>
  </si>
  <si>
    <t>Acceleration (ft/s^2)</t>
  </si>
  <si>
    <t>Ball Weight (lbs)</t>
  </si>
  <si>
    <t>Len of Shooter Contact with Ball (in)</t>
  </si>
  <si>
    <t>Added velocity from shooter (ft/s)</t>
  </si>
  <si>
    <t>Needed Velocity into Shooter (ft/s)</t>
  </si>
  <si>
    <t>Force of Acceleration (N)</t>
  </si>
  <si>
    <t>Torque Motor Load (N*m)</t>
  </si>
  <si>
    <t>Acceleration (m/s^2)</t>
  </si>
  <si>
    <t>Feeder Speed (ft/s)</t>
  </si>
  <si>
    <t>Feeder Wheel Diameter (in)</t>
  </si>
  <si>
    <t>Feeder Gear Ratio</t>
  </si>
  <si>
    <t>Time in Contact with Ball (s)</t>
  </si>
  <si>
    <t>Needed + Wind</t>
  </si>
  <si>
    <t>Actual Implemented Trajectory</t>
  </si>
  <si>
    <t>Shooter Gearing</t>
  </si>
  <si>
    <t>Actual Vertical Velocity (ft/s)</t>
  </si>
  <si>
    <t>Actual Horizontal Velocity (ft/s)</t>
  </si>
  <si>
    <t>Actual Exit Velocity (Feeder + Accel)</t>
  </si>
  <si>
    <t>Feeder Characteristics</t>
  </si>
  <si>
    <t># of Spinning Shooter Sides</t>
  </si>
  <si>
    <t>Estimated Shooter Ball Gap (in)</t>
  </si>
  <si>
    <t>Recommend 2 motors on the feeder!</t>
  </si>
  <si>
    <t>Theoretical Max Trajectory</t>
  </si>
  <si>
    <t>Theoretcial Trajectory</t>
  </si>
  <si>
    <t>Height (in)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</si>
</sst>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0.0%"/>
    <numFmt numFmtId="166" formatCode="0.000"/>
    <numFmt numFmtId="167" formatCode="0.0000"/>
  </numFmts>
  <fonts count="1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8"/>
      <name val="Arial"/>
      <family val="2"/>
    </font>
    <font>
      <b/>
      <u/>
      <sz val="16"/>
      <name val="Arial"/>
      <family val="2"/>
    </font>
    <font>
      <sz val="10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right"/>
    </xf>
    <xf numFmtId="9" fontId="0" fillId="4" borderId="0" xfId="2" applyFont="1" applyFill="1" applyAlignment="1">
      <alignment horizontal="center"/>
    </xf>
    <xf numFmtId="0" fontId="0" fillId="4" borderId="0" xfId="0" applyFill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64" fontId="0" fillId="5" borderId="6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center"/>
    </xf>
    <xf numFmtId="165" fontId="7" fillId="6" borderId="0" xfId="2" applyNumberFormat="1" applyFont="1" applyFill="1" applyBorder="1" applyAlignment="1">
      <alignment horizontal="center"/>
    </xf>
    <xf numFmtId="0" fontId="2" fillId="3" borderId="0" xfId="4" applyAlignment="1">
      <alignment horizontal="right"/>
    </xf>
    <xf numFmtId="2" fontId="2" fillId="3" borderId="0" xfId="4" applyNumberFormat="1" applyAlignment="1">
      <alignment horizontal="center"/>
    </xf>
    <xf numFmtId="2" fontId="0" fillId="4" borderId="0" xfId="0" applyNumberFormat="1" applyFill="1"/>
    <xf numFmtId="0" fontId="3" fillId="2" borderId="0" xfId="3" applyAlignment="1">
      <alignment horizontal="right"/>
    </xf>
    <xf numFmtId="0" fontId="3" fillId="2" borderId="0" xfId="3" applyAlignment="1">
      <alignment horizontal="center"/>
    </xf>
    <xf numFmtId="2" fontId="0" fillId="5" borderId="6" xfId="0" applyNumberFormat="1" applyFill="1" applyBorder="1" applyAlignment="1">
      <alignment horizontal="center"/>
    </xf>
    <xf numFmtId="0" fontId="4" fillId="0" borderId="0" xfId="0" applyFont="1" applyAlignment="1">
      <alignment horizontal="right"/>
    </xf>
    <xf numFmtId="9" fontId="0" fillId="5" borderId="6" xfId="2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166" fontId="8" fillId="0" borderId="0" xfId="1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4" fillId="4" borderId="0" xfId="0" applyFont="1" applyFill="1"/>
    <xf numFmtId="0" fontId="4" fillId="6" borderId="6" xfId="0" applyFont="1" applyFill="1" applyBorder="1"/>
    <xf numFmtId="0" fontId="0" fillId="0" borderId="0" xfId="0" applyAlignment="1">
      <alignment horizontal="left"/>
    </xf>
    <xf numFmtId="0" fontId="0" fillId="5" borderId="6" xfId="0" applyFill="1" applyBorder="1" applyAlignment="1">
      <alignment horizontal="left"/>
    </xf>
    <xf numFmtId="0" fontId="4" fillId="6" borderId="0" xfId="0" applyFont="1" applyFill="1"/>
    <xf numFmtId="0" fontId="2" fillId="3" borderId="0" xfId="4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2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4" fontId="2" fillId="3" borderId="0" xfId="4" applyNumberFormat="1" applyAlignment="1">
      <alignment horizontal="center"/>
    </xf>
    <xf numFmtId="2" fontId="0" fillId="5" borderId="0" xfId="0" applyNumberFormat="1" applyFill="1" applyBorder="1" applyAlignment="1">
      <alignment horizontal="center"/>
    </xf>
    <xf numFmtId="0" fontId="1" fillId="3" borderId="0" xfId="4" applyFont="1" applyAlignment="1">
      <alignment horizontal="right"/>
    </xf>
    <xf numFmtId="167" fontId="7" fillId="0" borderId="0" xfId="0" applyNumberFormat="1" applyFont="1" applyAlignment="1">
      <alignment horizontal="center"/>
    </xf>
    <xf numFmtId="164" fontId="1" fillId="3" borderId="0" xfId="4" applyNumberFormat="1" applyFont="1" applyAlignment="1">
      <alignment horizontal="center"/>
    </xf>
    <xf numFmtId="1" fontId="3" fillId="2" borderId="0" xfId="3" applyNumberFormat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2" borderId="0" xfId="3" applyAlignment="1">
      <alignment horizontal="center"/>
    </xf>
    <xf numFmtId="0" fontId="4" fillId="0" borderId="0" xfId="0" applyFont="1" applyAlignment="1">
      <alignment horizontal="right" wrapText="1"/>
    </xf>
    <xf numFmtId="0" fontId="0" fillId="5" borderId="6" xfId="0" applyFill="1" applyBorder="1" applyAlignment="1">
      <alignment horizontal="center" vertical="center"/>
    </xf>
  </cellXfs>
  <cellStyles count="5">
    <cellStyle name="40% - Accent3" xfId="4" builtinId="39"/>
    <cellStyle name="Accent1" xfId="3" builtinId="29"/>
    <cellStyle name="Comma" xfId="1" builtinId="3"/>
    <cellStyle name="Normal" xfId="0" builtinId="0"/>
    <cellStyle name="Percent" xfId="2" builtinId="5"/>
  </cellStyles>
  <dxfs count="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1"/>
          <c:order val="0"/>
          <c:tx>
            <c:v>Outer Goal Height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10</c:v>
              </c:pt>
            </c:numLit>
          </c:xVal>
          <c:yVal>
            <c:numLit>
              <c:formatCode>General</c:formatCode>
              <c:ptCount val="2"/>
              <c:pt idx="0">
                <c:v>11.75</c:v>
              </c:pt>
              <c:pt idx="1">
                <c:v>11.75</c:v>
              </c:pt>
            </c:numLit>
          </c:yVal>
        </c:ser>
        <c:ser>
          <c:idx val="4"/>
          <c:order val="1"/>
          <c:tx>
            <c:v>Center Goal Height Range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4"/>
              <c:pt idx="0">
                <c:v>0</c:v>
              </c:pt>
              <c:pt idx="1">
                <c:v>11</c:v>
              </c:pt>
              <c:pt idx="2">
                <c:v>11</c:v>
              </c:pt>
              <c:pt idx="3">
                <c:v>0</c:v>
              </c:pt>
            </c:numLit>
          </c:xVal>
          <c:yVal>
            <c:numLit>
              <c:formatCode>General</c:formatCode>
              <c:ptCount val="4"/>
              <c:pt idx="0">
                <c:v>39</c:v>
              </c:pt>
              <c:pt idx="1">
                <c:v>39</c:v>
              </c:pt>
              <c:pt idx="2">
                <c:v>30</c:v>
              </c:pt>
              <c:pt idx="3">
                <c:v>30</c:v>
              </c:pt>
            </c:numLit>
          </c:yVal>
        </c:ser>
        <c:ser>
          <c:idx val="3"/>
          <c:order val="2"/>
          <c:tx>
            <c:strRef>
              <c:f>'Ball Trajectory'!$N$1</c:f>
              <c:strCache>
                <c:ptCount val="1"/>
                <c:pt idx="0">
                  <c:v>Theoretcial Trajectory</c:v>
                </c:pt>
              </c:strCache>
            </c:strRef>
          </c:tx>
          <c:spPr>
            <a:ln w="19050">
              <a:solidFill>
                <a:srgbClr val="0070C0"/>
              </a:solidFill>
              <a:prstDash val="lgDash"/>
            </a:ln>
          </c:spPr>
          <c:marker>
            <c:symbol val="none"/>
          </c:marker>
          <c:xVal>
            <c:numRef>
              <c:f>'Ball Trajectory'!$N$3:$N$53</c:f>
              <c:numCache>
                <c:formatCode>0.0</c:formatCode>
                <c:ptCount val="51"/>
                <c:pt idx="0">
                  <c:v>0</c:v>
                </c:pt>
                <c:pt idx="1">
                  <c:v>0.30000000000000004</c:v>
                </c:pt>
                <c:pt idx="2">
                  <c:v>0.60000000000000009</c:v>
                </c:pt>
                <c:pt idx="3">
                  <c:v>0.90000000000000013</c:v>
                </c:pt>
                <c:pt idx="4">
                  <c:v>1.2000000000000002</c:v>
                </c:pt>
                <c:pt idx="5">
                  <c:v>1.5</c:v>
                </c:pt>
                <c:pt idx="6">
                  <c:v>1.7999999999999998</c:v>
                </c:pt>
                <c:pt idx="7">
                  <c:v>2.0999999999999996</c:v>
                </c:pt>
                <c:pt idx="8">
                  <c:v>2.4</c:v>
                </c:pt>
                <c:pt idx="9">
                  <c:v>2.6999999999999997</c:v>
                </c:pt>
                <c:pt idx="10">
                  <c:v>2.9999999999999996</c:v>
                </c:pt>
                <c:pt idx="11">
                  <c:v>3.3</c:v>
                </c:pt>
                <c:pt idx="12">
                  <c:v>3.5999999999999996</c:v>
                </c:pt>
                <c:pt idx="13">
                  <c:v>3.9000000000000004</c:v>
                </c:pt>
                <c:pt idx="14">
                  <c:v>4.2</c:v>
                </c:pt>
                <c:pt idx="15">
                  <c:v>4.5000000000000009</c:v>
                </c:pt>
                <c:pt idx="16">
                  <c:v>4.8000000000000007</c:v>
                </c:pt>
                <c:pt idx="17">
                  <c:v>5.1000000000000014</c:v>
                </c:pt>
                <c:pt idx="18">
                  <c:v>5.4000000000000012</c:v>
                </c:pt>
                <c:pt idx="19">
                  <c:v>5.700000000000002</c:v>
                </c:pt>
                <c:pt idx="20">
                  <c:v>6.0000000000000018</c:v>
                </c:pt>
                <c:pt idx="21">
                  <c:v>6.3000000000000016</c:v>
                </c:pt>
                <c:pt idx="22">
                  <c:v>6.6000000000000014</c:v>
                </c:pt>
                <c:pt idx="23">
                  <c:v>6.9000000000000021</c:v>
                </c:pt>
                <c:pt idx="24">
                  <c:v>7.2000000000000028</c:v>
                </c:pt>
                <c:pt idx="25">
                  <c:v>7.5000000000000027</c:v>
                </c:pt>
                <c:pt idx="26">
                  <c:v>7.8000000000000025</c:v>
                </c:pt>
                <c:pt idx="27">
                  <c:v>8.1000000000000032</c:v>
                </c:pt>
                <c:pt idx="28">
                  <c:v>8.4000000000000039</c:v>
                </c:pt>
                <c:pt idx="29">
                  <c:v>8.7000000000000028</c:v>
                </c:pt>
                <c:pt idx="30">
                  <c:v>9.0000000000000036</c:v>
                </c:pt>
                <c:pt idx="31">
                  <c:v>9.3000000000000043</c:v>
                </c:pt>
                <c:pt idx="32">
                  <c:v>9.600000000000005</c:v>
                </c:pt>
                <c:pt idx="33">
                  <c:v>9.9000000000000057</c:v>
                </c:pt>
                <c:pt idx="34">
                  <c:v>10.200000000000005</c:v>
                </c:pt>
                <c:pt idx="35">
                  <c:v>10.500000000000005</c:v>
                </c:pt>
                <c:pt idx="36">
                  <c:v>10.800000000000006</c:v>
                </c:pt>
                <c:pt idx="37">
                  <c:v>11.100000000000005</c:v>
                </c:pt>
                <c:pt idx="38">
                  <c:v>11.400000000000006</c:v>
                </c:pt>
                <c:pt idx="39">
                  <c:v>11.700000000000006</c:v>
                </c:pt>
                <c:pt idx="40">
                  <c:v>12.000000000000005</c:v>
                </c:pt>
                <c:pt idx="41">
                  <c:v>12.300000000000004</c:v>
                </c:pt>
                <c:pt idx="42">
                  <c:v>12.600000000000003</c:v>
                </c:pt>
                <c:pt idx="43">
                  <c:v>12.900000000000002</c:v>
                </c:pt>
                <c:pt idx="44">
                  <c:v>13.200000000000001</c:v>
                </c:pt>
                <c:pt idx="45">
                  <c:v>13.5</c:v>
                </c:pt>
                <c:pt idx="46">
                  <c:v>13.799999999999999</c:v>
                </c:pt>
                <c:pt idx="47">
                  <c:v>14.099999999999998</c:v>
                </c:pt>
                <c:pt idx="48">
                  <c:v>14.399999999999997</c:v>
                </c:pt>
                <c:pt idx="49">
                  <c:v>14.699999999999996</c:v>
                </c:pt>
                <c:pt idx="50">
                  <c:v>14.999999999999995</c:v>
                </c:pt>
              </c:numCache>
            </c:numRef>
          </c:xVal>
          <c:yVal>
            <c:numRef>
              <c:f>'Ball Trajectory'!$O$3:$O$53</c:f>
              <c:numCache>
                <c:formatCode>0.00</c:formatCode>
                <c:ptCount val="51"/>
                <c:pt idx="0">
                  <c:v>15</c:v>
                </c:pt>
                <c:pt idx="1">
                  <c:v>18.48</c:v>
                </c:pt>
                <c:pt idx="2">
                  <c:v>21.72</c:v>
                </c:pt>
                <c:pt idx="3">
                  <c:v>24.72</c:v>
                </c:pt>
                <c:pt idx="4">
                  <c:v>27.48</c:v>
                </c:pt>
                <c:pt idx="5">
                  <c:v>30</c:v>
                </c:pt>
                <c:pt idx="6">
                  <c:v>32.28</c:v>
                </c:pt>
                <c:pt idx="7">
                  <c:v>34.32</c:v>
                </c:pt>
                <c:pt idx="8">
                  <c:v>36.119999999999997</c:v>
                </c:pt>
                <c:pt idx="9">
                  <c:v>37.679999999999993</c:v>
                </c:pt>
                <c:pt idx="10">
                  <c:v>38.999999999999986</c:v>
                </c:pt>
                <c:pt idx="11">
                  <c:v>40.079999999999984</c:v>
                </c:pt>
                <c:pt idx="12">
                  <c:v>40.919999999999995</c:v>
                </c:pt>
                <c:pt idx="13">
                  <c:v>41.519999999999989</c:v>
                </c:pt>
                <c:pt idx="14">
                  <c:v>41.879999999999995</c:v>
                </c:pt>
                <c:pt idx="15">
                  <c:v>41.999999999999986</c:v>
                </c:pt>
                <c:pt idx="16">
                  <c:v>41.879999999999988</c:v>
                </c:pt>
                <c:pt idx="17">
                  <c:v>41.519999999999989</c:v>
                </c:pt>
                <c:pt idx="18">
                  <c:v>40.919999999999987</c:v>
                </c:pt>
                <c:pt idx="19">
                  <c:v>40.079999999999984</c:v>
                </c:pt>
                <c:pt idx="20">
                  <c:v>38.999999999999979</c:v>
                </c:pt>
                <c:pt idx="21">
                  <c:v>37.679999999999986</c:v>
                </c:pt>
                <c:pt idx="22">
                  <c:v>36.119999999999976</c:v>
                </c:pt>
                <c:pt idx="23">
                  <c:v>34.319999999999979</c:v>
                </c:pt>
                <c:pt idx="24">
                  <c:v>32.279999999999959</c:v>
                </c:pt>
                <c:pt idx="25">
                  <c:v>29.999999999999968</c:v>
                </c:pt>
                <c:pt idx="26">
                  <c:v>27.479999999999947</c:v>
                </c:pt>
                <c:pt idx="27">
                  <c:v>24.719999999999953</c:v>
                </c:pt>
                <c:pt idx="28">
                  <c:v>21.719999999999953</c:v>
                </c:pt>
                <c:pt idx="29">
                  <c:v>18.479999999999947</c:v>
                </c:pt>
                <c:pt idx="30">
                  <c:v>14.999999999999957</c:v>
                </c:pt>
                <c:pt idx="31">
                  <c:v>11.27999999999993</c:v>
                </c:pt>
                <c:pt idx="32">
                  <c:v>7.3199999999999292</c:v>
                </c:pt>
                <c:pt idx="33">
                  <c:v>3.1199999999999122</c:v>
                </c:pt>
                <c:pt idx="34">
                  <c:v>-1.3200000000000998</c:v>
                </c:pt>
                <c:pt idx="35">
                  <c:v>-6.0000000000001066</c:v>
                </c:pt>
                <c:pt idx="36">
                  <c:v>-10.920000000000108</c:v>
                </c:pt>
                <c:pt idx="37">
                  <c:v>-16.080000000000105</c:v>
                </c:pt>
                <c:pt idx="38">
                  <c:v>-21.480000000000139</c:v>
                </c:pt>
                <c:pt idx="39">
                  <c:v>-27.120000000000147</c:v>
                </c:pt>
                <c:pt idx="40">
                  <c:v>-33.000000000000128</c:v>
                </c:pt>
                <c:pt idx="41">
                  <c:v>-39.120000000000125</c:v>
                </c:pt>
                <c:pt idx="42">
                  <c:v>-45.480000000000075</c:v>
                </c:pt>
                <c:pt idx="43">
                  <c:v>-52.080000000000062</c:v>
                </c:pt>
                <c:pt idx="44">
                  <c:v>-58.920000000000044</c:v>
                </c:pt>
                <c:pt idx="45">
                  <c:v>-66.000000000000028</c:v>
                </c:pt>
                <c:pt idx="46">
                  <c:v>-73.319999999999993</c:v>
                </c:pt>
                <c:pt idx="47">
                  <c:v>-80.879999999999967</c:v>
                </c:pt>
                <c:pt idx="48">
                  <c:v>-88.679999999999922</c:v>
                </c:pt>
                <c:pt idx="49">
                  <c:v>-96.719999999999914</c:v>
                </c:pt>
                <c:pt idx="50">
                  <c:v>-104.99999999999987</c:v>
                </c:pt>
              </c:numCache>
            </c:numRef>
          </c:yVal>
        </c:ser>
        <c:ser>
          <c:idx val="5"/>
          <c:order val="3"/>
          <c:tx>
            <c:strRef>
              <c:f>'Ball Trajectory'!$S$1</c:f>
              <c:strCache>
                <c:ptCount val="1"/>
                <c:pt idx="0">
                  <c:v>Theoretical Max Trajectory</c:v>
                </c:pt>
              </c:strCache>
            </c:strRef>
          </c:tx>
          <c:spPr>
            <a:ln w="25400">
              <a:solidFill>
                <a:srgbClr val="002060"/>
              </a:solidFill>
              <a:prstDash val="lgDash"/>
            </a:ln>
          </c:spPr>
          <c:marker>
            <c:symbol val="none"/>
          </c:marker>
          <c:xVal>
            <c:numRef>
              <c:f>'Ball Trajectory'!$S$3:$S$53</c:f>
              <c:numCache>
                <c:formatCode>0.0</c:formatCode>
                <c:ptCount val="51"/>
                <c:pt idx="0">
                  <c:v>0</c:v>
                </c:pt>
                <c:pt idx="1">
                  <c:v>0.31184122914565221</c:v>
                </c:pt>
                <c:pt idx="2">
                  <c:v>0.62368245829130442</c:v>
                </c:pt>
                <c:pt idx="3">
                  <c:v>0.9355236874369568</c:v>
                </c:pt>
                <c:pt idx="4">
                  <c:v>1.2473649165826088</c:v>
                </c:pt>
                <c:pt idx="5">
                  <c:v>1.5592061457282611</c:v>
                </c:pt>
                <c:pt idx="6">
                  <c:v>1.8710473748739134</c:v>
                </c:pt>
                <c:pt idx="7">
                  <c:v>2.1828886040195656</c:v>
                </c:pt>
                <c:pt idx="8">
                  <c:v>2.4947298331652177</c:v>
                </c:pt>
                <c:pt idx="9">
                  <c:v>2.8065710623108697</c:v>
                </c:pt>
                <c:pt idx="10">
                  <c:v>3.1184122914565218</c:v>
                </c:pt>
                <c:pt idx="11">
                  <c:v>3.4302535206021743</c:v>
                </c:pt>
                <c:pt idx="12">
                  <c:v>3.7420947497478267</c:v>
                </c:pt>
                <c:pt idx="13">
                  <c:v>4.0539359788934783</c:v>
                </c:pt>
                <c:pt idx="14">
                  <c:v>4.3657772080391313</c:v>
                </c:pt>
                <c:pt idx="15">
                  <c:v>4.6776184371847842</c:v>
                </c:pt>
                <c:pt idx="16">
                  <c:v>4.9894596663304362</c:v>
                </c:pt>
                <c:pt idx="17">
                  <c:v>5.3013008954760892</c:v>
                </c:pt>
                <c:pt idx="18">
                  <c:v>5.6131421246217412</c:v>
                </c:pt>
                <c:pt idx="19">
                  <c:v>5.9249833537673942</c:v>
                </c:pt>
                <c:pt idx="20">
                  <c:v>6.2368245829130453</c:v>
                </c:pt>
                <c:pt idx="21">
                  <c:v>6.5486658120586982</c:v>
                </c:pt>
                <c:pt idx="22">
                  <c:v>6.8605070412043503</c:v>
                </c:pt>
                <c:pt idx="23">
                  <c:v>7.1723482703500032</c:v>
                </c:pt>
                <c:pt idx="24">
                  <c:v>7.4841894994956553</c:v>
                </c:pt>
                <c:pt idx="25">
                  <c:v>7.7960307286413082</c:v>
                </c:pt>
                <c:pt idx="26">
                  <c:v>8.1078719577869602</c:v>
                </c:pt>
                <c:pt idx="27">
                  <c:v>8.4197131869326114</c:v>
                </c:pt>
                <c:pt idx="28">
                  <c:v>8.7315544160782661</c:v>
                </c:pt>
                <c:pt idx="29">
                  <c:v>9.043395645223919</c:v>
                </c:pt>
                <c:pt idx="30">
                  <c:v>9.3552368743695702</c:v>
                </c:pt>
                <c:pt idx="31">
                  <c:v>9.6670781035152213</c:v>
                </c:pt>
                <c:pt idx="32">
                  <c:v>9.9789193326608761</c:v>
                </c:pt>
                <c:pt idx="33">
                  <c:v>10.290760561806529</c:v>
                </c:pt>
                <c:pt idx="34">
                  <c:v>10.60260179095218</c:v>
                </c:pt>
                <c:pt idx="35">
                  <c:v>10.914443020097833</c:v>
                </c:pt>
                <c:pt idx="36">
                  <c:v>11.226284249243486</c:v>
                </c:pt>
                <c:pt idx="37">
                  <c:v>11.538125478389139</c:v>
                </c:pt>
                <c:pt idx="38">
                  <c:v>11.84996670753479</c:v>
                </c:pt>
                <c:pt idx="39">
                  <c:v>12.161807936680443</c:v>
                </c:pt>
                <c:pt idx="40">
                  <c:v>12.473649165826094</c:v>
                </c:pt>
                <c:pt idx="41">
                  <c:v>12.785490394971744</c:v>
                </c:pt>
                <c:pt idx="42">
                  <c:v>13.097331624117396</c:v>
                </c:pt>
                <c:pt idx="43">
                  <c:v>13.409172853263046</c:v>
                </c:pt>
                <c:pt idx="44">
                  <c:v>13.721014082408699</c:v>
                </c:pt>
                <c:pt idx="45">
                  <c:v>14.03285531155435</c:v>
                </c:pt>
                <c:pt idx="46">
                  <c:v>14.344696540700001</c:v>
                </c:pt>
                <c:pt idx="47">
                  <c:v>14.656537769845652</c:v>
                </c:pt>
                <c:pt idx="48">
                  <c:v>14.968378998991303</c:v>
                </c:pt>
                <c:pt idx="49">
                  <c:v>15.280220228136955</c:v>
                </c:pt>
                <c:pt idx="50">
                  <c:v>15.592061457282606</c:v>
                </c:pt>
              </c:numCache>
            </c:numRef>
          </c:xVal>
          <c:yVal>
            <c:numRef>
              <c:f>'Ball Trajectory'!$T$3:$T$53</c:f>
              <c:numCache>
                <c:formatCode>0.00</c:formatCode>
                <c:ptCount val="51"/>
                <c:pt idx="0">
                  <c:v>15</c:v>
                </c:pt>
                <c:pt idx="1">
                  <c:v>18.622094749747827</c:v>
                </c:pt>
                <c:pt idx="2">
                  <c:v>22.004189499495652</c:v>
                </c:pt>
                <c:pt idx="3">
                  <c:v>25.146284249243479</c:v>
                </c:pt>
                <c:pt idx="4">
                  <c:v>28.048378998991307</c:v>
                </c:pt>
                <c:pt idx="5">
                  <c:v>30.710473748739133</c:v>
                </c:pt>
                <c:pt idx="6">
                  <c:v>33.132568498486961</c:v>
                </c:pt>
                <c:pt idx="7">
                  <c:v>35.314663248234787</c:v>
                </c:pt>
                <c:pt idx="8">
                  <c:v>37.256757997982611</c:v>
                </c:pt>
                <c:pt idx="9">
                  <c:v>38.958852747730432</c:v>
                </c:pt>
                <c:pt idx="10">
                  <c:v>40.420947497478252</c:v>
                </c:pt>
                <c:pt idx="11">
                  <c:v>41.643042247226077</c:v>
                </c:pt>
                <c:pt idx="12">
                  <c:v>42.625136996973914</c:v>
                </c:pt>
                <c:pt idx="13">
                  <c:v>43.367231746721735</c:v>
                </c:pt>
                <c:pt idx="14">
                  <c:v>43.869326496469569</c:v>
                </c:pt>
                <c:pt idx="15">
                  <c:v>44.131421246217386</c:v>
                </c:pt>
                <c:pt idx="16">
                  <c:v>44.153515995965215</c:v>
                </c:pt>
                <c:pt idx="17">
                  <c:v>43.935610745713042</c:v>
                </c:pt>
                <c:pt idx="18">
                  <c:v>43.477705495460867</c:v>
                </c:pt>
                <c:pt idx="19">
                  <c:v>42.779800245208691</c:v>
                </c:pt>
                <c:pt idx="20">
                  <c:v>41.841894994956519</c:v>
                </c:pt>
                <c:pt idx="21">
                  <c:v>40.663989744704345</c:v>
                </c:pt>
                <c:pt idx="22">
                  <c:v>39.246084494452177</c:v>
                </c:pt>
                <c:pt idx="23">
                  <c:v>37.588179244199992</c:v>
                </c:pt>
                <c:pt idx="24">
                  <c:v>35.690273993947798</c:v>
                </c:pt>
                <c:pt idx="25">
                  <c:v>33.552368743695638</c:v>
                </c:pt>
                <c:pt idx="26">
                  <c:v>31.174463493443461</c:v>
                </c:pt>
                <c:pt idx="27">
                  <c:v>28.556558243191272</c:v>
                </c:pt>
                <c:pt idx="28">
                  <c:v>25.698652992939099</c:v>
                </c:pt>
                <c:pt idx="29">
                  <c:v>22.60074774268692</c:v>
                </c:pt>
                <c:pt idx="30">
                  <c:v>19.262842492434757</c:v>
                </c:pt>
                <c:pt idx="31">
                  <c:v>15.684937242182556</c:v>
                </c:pt>
                <c:pt idx="32">
                  <c:v>11.867031991930382</c:v>
                </c:pt>
                <c:pt idx="33">
                  <c:v>7.8091267416781918</c:v>
                </c:pt>
                <c:pt idx="34">
                  <c:v>3.5112214914260278</c:v>
                </c:pt>
                <c:pt idx="35">
                  <c:v>-1.0266837588261737</c:v>
                </c:pt>
                <c:pt idx="36">
                  <c:v>-5.8045890090783487</c:v>
                </c:pt>
                <c:pt idx="37">
                  <c:v>-10.822494259330519</c:v>
                </c:pt>
                <c:pt idx="38">
                  <c:v>-16.080399509582726</c:v>
                </c:pt>
                <c:pt idx="39">
                  <c:v>-21.578304759834907</c:v>
                </c:pt>
                <c:pt idx="40">
                  <c:v>-27.316210010087062</c:v>
                </c:pt>
                <c:pt idx="41">
                  <c:v>-33.294115260339233</c:v>
                </c:pt>
                <c:pt idx="42">
                  <c:v>-39.512020510591356</c:v>
                </c:pt>
                <c:pt idx="43">
                  <c:v>-45.969925760843516</c:v>
                </c:pt>
                <c:pt idx="44">
                  <c:v>-52.667831011095672</c:v>
                </c:pt>
                <c:pt idx="45">
                  <c:v>-59.605736261347822</c:v>
                </c:pt>
                <c:pt idx="46">
                  <c:v>-66.783641511599967</c:v>
                </c:pt>
                <c:pt idx="47">
                  <c:v>-74.201546761852114</c:v>
                </c:pt>
                <c:pt idx="48">
                  <c:v>-81.859452012104242</c:v>
                </c:pt>
                <c:pt idx="49">
                  <c:v>-89.757357262356393</c:v>
                </c:pt>
                <c:pt idx="50">
                  <c:v>-97.895262512608539</c:v>
                </c:pt>
              </c:numCache>
            </c:numRef>
          </c:yVal>
        </c:ser>
        <c:ser>
          <c:idx val="0"/>
          <c:order val="4"/>
          <c:tx>
            <c:strRef>
              <c:f>'Ball Trajectory'!$K$1</c:f>
              <c:strCache>
                <c:ptCount val="1"/>
                <c:pt idx="0">
                  <c:v>Needed + Wind</c:v>
                </c:pt>
              </c:strCache>
            </c:strRef>
          </c:tx>
          <c:spPr>
            <a:ln w="25400">
              <a:solidFill>
                <a:srgbClr val="92D050"/>
              </a:solidFill>
              <a:prstDash val="lgDash"/>
            </a:ln>
          </c:spPr>
          <c:marker>
            <c:symbol val="none"/>
          </c:marker>
          <c:xVal>
            <c:numRef>
              <c:f>'Ball Trajectory'!$L$3:$L$53</c:f>
              <c:numCache>
                <c:formatCode>0.0</c:formatCode>
                <c:ptCount val="51"/>
                <c:pt idx="0">
                  <c:v>0</c:v>
                </c:pt>
                <c:pt idx="1">
                  <c:v>0.29925000000000002</c:v>
                </c:pt>
                <c:pt idx="2">
                  <c:v>0.59775</c:v>
                </c:pt>
                <c:pt idx="3">
                  <c:v>0.89550000000000018</c:v>
                </c:pt>
                <c:pt idx="4">
                  <c:v>1.1925000000000001</c:v>
                </c:pt>
                <c:pt idx="5">
                  <c:v>1.48875</c:v>
                </c:pt>
                <c:pt idx="6">
                  <c:v>1.7842500000000001</c:v>
                </c:pt>
                <c:pt idx="7">
                  <c:v>2.0790000000000002</c:v>
                </c:pt>
                <c:pt idx="8">
                  <c:v>2.3730000000000002</c:v>
                </c:pt>
                <c:pt idx="9">
                  <c:v>2.6662500000000002</c:v>
                </c:pt>
                <c:pt idx="10">
                  <c:v>2.9587500000000002</c:v>
                </c:pt>
                <c:pt idx="11">
                  <c:v>3.2505000000000002</c:v>
                </c:pt>
                <c:pt idx="12">
                  <c:v>3.5415000000000005</c:v>
                </c:pt>
                <c:pt idx="13">
                  <c:v>3.8317500000000009</c:v>
                </c:pt>
                <c:pt idx="14">
                  <c:v>4.1212500000000016</c:v>
                </c:pt>
                <c:pt idx="15">
                  <c:v>4.4100000000000019</c:v>
                </c:pt>
                <c:pt idx="16">
                  <c:v>4.6980000000000022</c:v>
                </c:pt>
                <c:pt idx="17">
                  <c:v>4.9852500000000024</c:v>
                </c:pt>
                <c:pt idx="18">
                  <c:v>5.2717500000000026</c:v>
                </c:pt>
                <c:pt idx="19">
                  <c:v>5.5575000000000028</c:v>
                </c:pt>
                <c:pt idx="20">
                  <c:v>5.8425000000000029</c:v>
                </c:pt>
                <c:pt idx="21">
                  <c:v>6.1267500000000039</c:v>
                </c:pt>
                <c:pt idx="22">
                  <c:v>6.4102500000000049</c:v>
                </c:pt>
                <c:pt idx="23">
                  <c:v>6.6930000000000058</c:v>
                </c:pt>
                <c:pt idx="24">
                  <c:v>6.9750000000000068</c:v>
                </c:pt>
                <c:pt idx="25">
                  <c:v>7.2562500000000076</c:v>
                </c:pt>
                <c:pt idx="26">
                  <c:v>7.5367500000000085</c:v>
                </c:pt>
                <c:pt idx="27">
                  <c:v>7.8165000000000093</c:v>
                </c:pt>
                <c:pt idx="28">
                  <c:v>8.0955000000000101</c:v>
                </c:pt>
                <c:pt idx="29">
                  <c:v>8.37375000000001</c:v>
                </c:pt>
                <c:pt idx="30">
                  <c:v>8.6512500000000117</c:v>
                </c:pt>
                <c:pt idx="31">
                  <c:v>8.9280000000000115</c:v>
                </c:pt>
                <c:pt idx="32">
                  <c:v>9.2040000000000131</c:v>
                </c:pt>
                <c:pt idx="33">
                  <c:v>9.4792500000000146</c:v>
                </c:pt>
                <c:pt idx="34">
                  <c:v>9.7537500000000161</c:v>
                </c:pt>
                <c:pt idx="35">
                  <c:v>10.027500000000018</c:v>
                </c:pt>
                <c:pt idx="36">
                  <c:v>10.300500000000019</c:v>
                </c:pt>
                <c:pt idx="37">
                  <c:v>10.572750000000021</c:v>
                </c:pt>
                <c:pt idx="38">
                  <c:v>10.844250000000022</c:v>
                </c:pt>
                <c:pt idx="39">
                  <c:v>11.115000000000023</c:v>
                </c:pt>
                <c:pt idx="40">
                  <c:v>11.385000000000023</c:v>
                </c:pt>
                <c:pt idx="41">
                  <c:v>11.654250000000022</c:v>
                </c:pt>
                <c:pt idx="42">
                  <c:v>11.922750000000022</c:v>
                </c:pt>
                <c:pt idx="43">
                  <c:v>12.190500000000021</c:v>
                </c:pt>
                <c:pt idx="44">
                  <c:v>12.457500000000021</c:v>
                </c:pt>
                <c:pt idx="45">
                  <c:v>12.72375000000002</c:v>
                </c:pt>
                <c:pt idx="46">
                  <c:v>12.98925000000002</c:v>
                </c:pt>
                <c:pt idx="47">
                  <c:v>13.254000000000019</c:v>
                </c:pt>
                <c:pt idx="48">
                  <c:v>13.518000000000018</c:v>
                </c:pt>
                <c:pt idx="49">
                  <c:v>13.781250000000018</c:v>
                </c:pt>
                <c:pt idx="50">
                  <c:v>14.043750000000017</c:v>
                </c:pt>
              </c:numCache>
            </c:numRef>
          </c:xVal>
          <c:yVal>
            <c:numRef>
              <c:f>'Ball Trajectory'!$M$3:$M$53</c:f>
              <c:numCache>
                <c:formatCode>0.00</c:formatCode>
                <c:ptCount val="51"/>
                <c:pt idx="0">
                  <c:v>15</c:v>
                </c:pt>
                <c:pt idx="1">
                  <c:v>18.4755</c:v>
                </c:pt>
                <c:pt idx="2">
                  <c:v>21.701999999999998</c:v>
                </c:pt>
                <c:pt idx="3">
                  <c:v>24.679499999999997</c:v>
                </c:pt>
                <c:pt idx="4">
                  <c:v>27.408000000000001</c:v>
                </c:pt>
                <c:pt idx="5">
                  <c:v>29.887500000000003</c:v>
                </c:pt>
                <c:pt idx="6">
                  <c:v>32.117999999999995</c:v>
                </c:pt>
                <c:pt idx="7">
                  <c:v>34.099499999999992</c:v>
                </c:pt>
                <c:pt idx="8">
                  <c:v>35.831999999999994</c:v>
                </c:pt>
                <c:pt idx="9">
                  <c:v>37.315499999999993</c:v>
                </c:pt>
                <c:pt idx="10">
                  <c:v>38.549999999999997</c:v>
                </c:pt>
                <c:pt idx="11">
                  <c:v>39.535499999999985</c:v>
                </c:pt>
                <c:pt idx="12">
                  <c:v>40.271999999999998</c:v>
                </c:pt>
                <c:pt idx="13">
                  <c:v>40.759499999999989</c:v>
                </c:pt>
                <c:pt idx="14">
                  <c:v>40.997999999999998</c:v>
                </c:pt>
                <c:pt idx="15">
                  <c:v>40.98749999999999</c:v>
                </c:pt>
                <c:pt idx="16">
                  <c:v>40.727999999999987</c:v>
                </c:pt>
                <c:pt idx="17">
                  <c:v>40.219499999999989</c:v>
                </c:pt>
                <c:pt idx="18">
                  <c:v>39.461999999999982</c:v>
                </c:pt>
                <c:pt idx="19">
                  <c:v>38.455499999999986</c:v>
                </c:pt>
                <c:pt idx="20">
                  <c:v>37.199999999999974</c:v>
                </c:pt>
                <c:pt idx="21">
                  <c:v>35.695499999999981</c:v>
                </c:pt>
                <c:pt idx="22">
                  <c:v>33.941999999999965</c:v>
                </c:pt>
                <c:pt idx="23">
                  <c:v>31.939499999999978</c:v>
                </c:pt>
                <c:pt idx="24">
                  <c:v>29.687999999999949</c:v>
                </c:pt>
                <c:pt idx="25">
                  <c:v>27.187499999999957</c:v>
                </c:pt>
                <c:pt idx="26">
                  <c:v>24.437999999999938</c:v>
                </c:pt>
                <c:pt idx="27">
                  <c:v>21.439499999999946</c:v>
                </c:pt>
                <c:pt idx="28">
                  <c:v>18.191999999999936</c:v>
                </c:pt>
                <c:pt idx="29">
                  <c:v>14.695499999999932</c:v>
                </c:pt>
                <c:pt idx="30">
                  <c:v>10.949999999999953</c:v>
                </c:pt>
                <c:pt idx="31">
                  <c:v>6.9554999999999154</c:v>
                </c:pt>
                <c:pt idx="32">
                  <c:v>2.7119999999999038</c:v>
                </c:pt>
                <c:pt idx="33">
                  <c:v>-1.780500000000103</c:v>
                </c:pt>
                <c:pt idx="34">
                  <c:v>-6.5220000000001264</c:v>
                </c:pt>
                <c:pt idx="35">
                  <c:v>-11.512500000000124</c:v>
                </c:pt>
                <c:pt idx="36">
                  <c:v>-16.752000000000137</c:v>
                </c:pt>
                <c:pt idx="37">
                  <c:v>-22.240500000000125</c:v>
                </c:pt>
                <c:pt idx="38">
                  <c:v>-27.978000000000151</c:v>
                </c:pt>
                <c:pt idx="39">
                  <c:v>-33.964500000000172</c:v>
                </c:pt>
                <c:pt idx="40">
                  <c:v>-40.200000000000145</c:v>
                </c:pt>
                <c:pt idx="41">
                  <c:v>-46.684500000000135</c:v>
                </c:pt>
                <c:pt idx="42">
                  <c:v>-53.418000000000077</c:v>
                </c:pt>
                <c:pt idx="43">
                  <c:v>-60.4005000000001</c:v>
                </c:pt>
                <c:pt idx="44">
                  <c:v>-67.632000000000076</c:v>
                </c:pt>
                <c:pt idx="45">
                  <c:v>-75.11250000000004</c:v>
                </c:pt>
                <c:pt idx="46">
                  <c:v>-82.842000000000013</c:v>
                </c:pt>
                <c:pt idx="47">
                  <c:v>-90.820499999999981</c:v>
                </c:pt>
                <c:pt idx="48">
                  <c:v>-99.047999999999931</c:v>
                </c:pt>
                <c:pt idx="49">
                  <c:v>-107.52449999999993</c:v>
                </c:pt>
                <c:pt idx="50">
                  <c:v>-116.24999999999987</c:v>
                </c:pt>
              </c:numCache>
            </c:numRef>
          </c:yVal>
        </c:ser>
        <c:ser>
          <c:idx val="2"/>
          <c:order val="5"/>
          <c:tx>
            <c:strRef>
              <c:f>'Ball Trajectory'!$P$1</c:f>
              <c:strCache>
                <c:ptCount val="1"/>
                <c:pt idx="0">
                  <c:v>Actual Implemented Trajectory</c:v>
                </c:pt>
              </c:strCache>
            </c:strRef>
          </c:tx>
          <c:spPr>
            <a:ln w="762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'Ball Trajectory'!$Q$3:$Q$53</c:f>
              <c:numCache>
                <c:formatCode>0.0</c:formatCode>
                <c:ptCount val="51"/>
                <c:pt idx="0">
                  <c:v>0</c:v>
                </c:pt>
                <c:pt idx="1">
                  <c:v>0.29569406845658563</c:v>
                </c:pt>
                <c:pt idx="2">
                  <c:v>0.59063813691317124</c:v>
                </c:pt>
                <c:pt idx="3">
                  <c:v>0.88483220536975704</c:v>
                </c:pt>
                <c:pt idx="4">
                  <c:v>1.1782762738263426</c:v>
                </c:pt>
                <c:pt idx="5">
                  <c:v>1.4709703422829281</c:v>
                </c:pt>
                <c:pt idx="6">
                  <c:v>1.7629144107395138</c:v>
                </c:pt>
                <c:pt idx="7">
                  <c:v>2.0541084791960995</c:v>
                </c:pt>
                <c:pt idx="8">
                  <c:v>2.3445525476526852</c:v>
                </c:pt>
                <c:pt idx="9">
                  <c:v>2.6342466161092708</c:v>
                </c:pt>
                <c:pt idx="10">
                  <c:v>2.9231906845658564</c:v>
                </c:pt>
                <c:pt idx="11">
                  <c:v>3.211384753022442</c:v>
                </c:pt>
                <c:pt idx="12">
                  <c:v>3.498828821479028</c:v>
                </c:pt>
                <c:pt idx="13">
                  <c:v>3.7855228899356139</c:v>
                </c:pt>
                <c:pt idx="14">
                  <c:v>4.0714669583922003</c:v>
                </c:pt>
                <c:pt idx="15">
                  <c:v>4.3566610268487862</c:v>
                </c:pt>
                <c:pt idx="16">
                  <c:v>4.6411050953053721</c:v>
                </c:pt>
                <c:pt idx="17">
                  <c:v>4.9247991637619579</c:v>
                </c:pt>
                <c:pt idx="18">
                  <c:v>5.2077432322185437</c:v>
                </c:pt>
                <c:pt idx="19">
                  <c:v>5.4899373006751295</c:v>
                </c:pt>
                <c:pt idx="20">
                  <c:v>5.7713813691317153</c:v>
                </c:pt>
                <c:pt idx="21">
                  <c:v>6.0520754375883019</c:v>
                </c:pt>
                <c:pt idx="22">
                  <c:v>6.3320195060448885</c:v>
                </c:pt>
                <c:pt idx="23">
                  <c:v>6.6112135745014751</c:v>
                </c:pt>
                <c:pt idx="24">
                  <c:v>6.8896576429580616</c:v>
                </c:pt>
                <c:pt idx="25">
                  <c:v>7.1673517114146481</c:v>
                </c:pt>
                <c:pt idx="26">
                  <c:v>7.4442957798712346</c:v>
                </c:pt>
                <c:pt idx="27">
                  <c:v>7.720489848327821</c:v>
                </c:pt>
                <c:pt idx="28">
                  <c:v>7.9959339167844075</c:v>
                </c:pt>
                <c:pt idx="29">
                  <c:v>8.2706279852409939</c:v>
                </c:pt>
                <c:pt idx="30">
                  <c:v>8.5445720536975802</c:v>
                </c:pt>
                <c:pt idx="31">
                  <c:v>8.8177661221541666</c:v>
                </c:pt>
                <c:pt idx="32">
                  <c:v>9.0902101906107529</c:v>
                </c:pt>
                <c:pt idx="33">
                  <c:v>9.3619042590673391</c:v>
                </c:pt>
                <c:pt idx="34">
                  <c:v>9.6328483275239254</c:v>
                </c:pt>
                <c:pt idx="35">
                  <c:v>9.9030423959805116</c:v>
                </c:pt>
                <c:pt idx="36">
                  <c:v>10.172486464437098</c:v>
                </c:pt>
                <c:pt idx="37">
                  <c:v>10.441180532893684</c:v>
                </c:pt>
                <c:pt idx="38">
                  <c:v>10.70912460135027</c:v>
                </c:pt>
                <c:pt idx="39">
                  <c:v>10.976318669806856</c:v>
                </c:pt>
                <c:pt idx="40">
                  <c:v>11.242762738263442</c:v>
                </c:pt>
                <c:pt idx="41">
                  <c:v>11.508456806720028</c:v>
                </c:pt>
                <c:pt idx="42">
                  <c:v>11.773400875176614</c:v>
                </c:pt>
                <c:pt idx="43">
                  <c:v>12.0375949436332</c:v>
                </c:pt>
                <c:pt idx="44">
                  <c:v>12.301039012089786</c:v>
                </c:pt>
                <c:pt idx="45">
                  <c:v>12.563733080546372</c:v>
                </c:pt>
                <c:pt idx="46">
                  <c:v>12.825677149002958</c:v>
                </c:pt>
                <c:pt idx="47">
                  <c:v>13.086871217459544</c:v>
                </c:pt>
                <c:pt idx="48">
                  <c:v>13.34731528591613</c:v>
                </c:pt>
                <c:pt idx="49">
                  <c:v>13.607009354372716</c:v>
                </c:pt>
                <c:pt idx="50">
                  <c:v>13.865953422829302</c:v>
                </c:pt>
              </c:numCache>
            </c:numRef>
          </c:xVal>
          <c:yVal>
            <c:numRef>
              <c:f>'Ball Trajectory'!$R$3:$R$53</c:f>
              <c:numCache>
                <c:formatCode>0.00</c:formatCode>
                <c:ptCount val="51"/>
                <c:pt idx="0">
                  <c:v>15</c:v>
                </c:pt>
                <c:pt idx="1">
                  <c:v>18.432828821479028</c:v>
                </c:pt>
                <c:pt idx="2">
                  <c:v>21.616657642958053</c:v>
                </c:pt>
                <c:pt idx="3">
                  <c:v>24.551486464437083</c:v>
                </c:pt>
                <c:pt idx="4">
                  <c:v>27.237315285916111</c:v>
                </c:pt>
                <c:pt idx="5">
                  <c:v>29.674144107395136</c:v>
                </c:pt>
                <c:pt idx="6">
                  <c:v>31.861972928874163</c:v>
                </c:pt>
                <c:pt idx="7">
                  <c:v>33.800801750353187</c:v>
                </c:pt>
                <c:pt idx="8">
                  <c:v>35.490630571832213</c:v>
                </c:pt>
                <c:pt idx="9">
                  <c:v>36.931459393311243</c:v>
                </c:pt>
                <c:pt idx="10">
                  <c:v>38.123288214790264</c:v>
                </c:pt>
                <c:pt idx="11">
                  <c:v>39.06611703626929</c:v>
                </c:pt>
                <c:pt idx="12">
                  <c:v>39.759945857748328</c:v>
                </c:pt>
                <c:pt idx="13">
                  <c:v>40.204774679227349</c:v>
                </c:pt>
                <c:pt idx="14">
                  <c:v>40.400603500706382</c:v>
                </c:pt>
                <c:pt idx="15">
                  <c:v>40.347432322185398</c:v>
                </c:pt>
                <c:pt idx="16">
                  <c:v>40.045261143664426</c:v>
                </c:pt>
                <c:pt idx="17">
                  <c:v>39.494089965143452</c:v>
                </c:pt>
                <c:pt idx="18">
                  <c:v>38.693918786622476</c:v>
                </c:pt>
                <c:pt idx="19">
                  <c:v>37.644747608101504</c:v>
                </c:pt>
                <c:pt idx="20">
                  <c:v>36.346576429580523</c:v>
                </c:pt>
                <c:pt idx="21">
                  <c:v>34.799405251059561</c:v>
                </c:pt>
                <c:pt idx="22">
                  <c:v>33.003234072538575</c:v>
                </c:pt>
                <c:pt idx="23">
                  <c:v>30.958062894017598</c:v>
                </c:pt>
                <c:pt idx="24">
                  <c:v>28.663891715496607</c:v>
                </c:pt>
                <c:pt idx="25">
                  <c:v>26.120720536975632</c:v>
                </c:pt>
                <c:pt idx="26">
                  <c:v>23.328549358454673</c:v>
                </c:pt>
                <c:pt idx="27">
                  <c:v>20.287378179933697</c:v>
                </c:pt>
                <c:pt idx="28">
                  <c:v>16.997207001412704</c:v>
                </c:pt>
                <c:pt idx="29">
                  <c:v>13.458035822891716</c:v>
                </c:pt>
                <c:pt idx="30">
                  <c:v>9.6698646443707545</c:v>
                </c:pt>
                <c:pt idx="31">
                  <c:v>5.6326934658497763</c:v>
                </c:pt>
                <c:pt idx="32">
                  <c:v>1.3465222873287814</c:v>
                </c:pt>
                <c:pt idx="33">
                  <c:v>-3.1886488911922086</c:v>
                </c:pt>
                <c:pt idx="34">
                  <c:v>-7.9728200697131939</c:v>
                </c:pt>
                <c:pt idx="35">
                  <c:v>-13.005991248234153</c:v>
                </c:pt>
                <c:pt idx="36">
                  <c:v>-18.28816242675515</c:v>
                </c:pt>
                <c:pt idx="37">
                  <c:v>-23.819333605276121</c:v>
                </c:pt>
                <c:pt idx="38">
                  <c:v>-29.599504783797109</c:v>
                </c:pt>
                <c:pt idx="39">
                  <c:v>-35.628675962318113</c:v>
                </c:pt>
                <c:pt idx="40">
                  <c:v>-41.906847140839048</c:v>
                </c:pt>
                <c:pt idx="41">
                  <c:v>-48.434018319360021</c:v>
                </c:pt>
                <c:pt idx="42">
                  <c:v>-55.210189497880926</c:v>
                </c:pt>
                <c:pt idx="43">
                  <c:v>-62.235360676401932</c:v>
                </c:pt>
                <c:pt idx="44">
                  <c:v>-69.509531854922869</c:v>
                </c:pt>
                <c:pt idx="45">
                  <c:v>-77.032703033443823</c:v>
                </c:pt>
                <c:pt idx="46">
                  <c:v>-84.804874211964744</c:v>
                </c:pt>
                <c:pt idx="47">
                  <c:v>-92.826045390485689</c:v>
                </c:pt>
                <c:pt idx="48">
                  <c:v>-101.09621656900661</c:v>
                </c:pt>
                <c:pt idx="49">
                  <c:v>-109.61538774752759</c:v>
                </c:pt>
                <c:pt idx="50">
                  <c:v>-118.38355892604848</c:v>
                </c:pt>
              </c:numCache>
            </c:numRef>
          </c:yVal>
        </c:ser>
        <c:axId val="130272256"/>
        <c:axId val="130024960"/>
      </c:scatterChart>
      <c:valAx>
        <c:axId val="130272256"/>
        <c:scaling>
          <c:orientation val="minMax"/>
          <c:max val="10"/>
          <c:min val="0"/>
        </c:scaling>
        <c:axPos val="b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Horizontal</a:t>
                </a:r>
                <a:r>
                  <a:rPr lang="en-US" sz="1200" baseline="0"/>
                  <a:t> Distance Traveled (ft)</a:t>
                </a:r>
                <a:endParaRPr lang="en-US" sz="1200"/>
              </a:p>
            </c:rich>
          </c:tx>
          <c:layout/>
        </c:title>
        <c:numFmt formatCode="General" sourceLinked="1"/>
        <c:tickLblPos val="nextTo"/>
        <c:spPr>
          <a:ln w="254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0024960"/>
        <c:crosses val="autoZero"/>
        <c:crossBetween val="midCat"/>
        <c:majorUnit val="1"/>
      </c:valAx>
      <c:valAx>
        <c:axId val="130024960"/>
        <c:scaling>
          <c:orientation val="minMax"/>
          <c:max val="48"/>
          <c:min val="0"/>
        </c:scaling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Height (in)</a:t>
                </a:r>
              </a:p>
            </c:rich>
          </c:tx>
          <c:layout/>
        </c:title>
        <c:numFmt formatCode="General" sourceLinked="1"/>
        <c:tickLblPos val="nextTo"/>
        <c:spPr>
          <a:ln w="254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30272256"/>
        <c:crosses val="autoZero"/>
        <c:crossBetween val="midCat"/>
        <c:majorUnit val="6"/>
      </c:valAx>
      <c:spPr>
        <a:solidFill>
          <a:schemeClr val="bg1">
            <a:lumMod val="95000"/>
          </a:schemeClr>
        </a:solidFill>
        <a:ln w="9525" cap="flat" cmpd="sng" algn="ctr">
          <a:solidFill>
            <a:schemeClr val="accent4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layout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</c:chart>
  <c:spPr>
    <a:gradFill>
      <a:gsLst>
        <a:gs pos="0">
          <a:srgbClr val="FFEFD1"/>
        </a:gs>
        <a:gs pos="64999">
          <a:srgbClr val="F0EBD5"/>
        </a:gs>
        <a:gs pos="100000">
          <a:srgbClr val="D1C39F"/>
        </a:gs>
      </a:gsLst>
      <a:lin ang="5400000" scaled="0"/>
    </a:gra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16</xdr:col>
      <xdr:colOff>123825</xdr:colOff>
      <xdr:row>27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ticris\AppData\Local\Temp\2009%20Game\Designcalc1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ticris\AppData\Local\Temp\2009%20Game\JJ-ChainCal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Integrated%20Design\Team%2011\milestone%205\Designcalc1.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Integrated%20Design\Team%2011\milestone%205\JVN%20-%20DesignCalc_Gener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ticris\AppData\Local\Temp\2009%20Game\JVN-DesignCalc-01012008_Re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ticris\AppData\Local\Temp\2009%20Game\Documents%20and%20Settings\John%20V-Neun\My%20Documents\FIRST%20Robotics\JVN%20Design%20Resources\Swerve%20Drive%20Experiment\Sweve1.0.1%20(6%20in%20whee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ticris\AppData\Local\Temp\2009%20Game\JVN%20-%20DesignCalc_Gener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nightj3/Application%20Data/Microsoft/Excel/DriveTrainCalculations2%20(version%20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ticris\AppData\Local\Temp\2009%20Game\Documents%20and%20Settings\John%20V-Neun\My%20Documents\FIRST%20Robotics\JVN%20Design%20Resources\Redemption1.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tor Specs"/>
      <sheetName val="Motor Calcs"/>
      <sheetName val="Motor Graphs"/>
      <sheetName val="Combiner Design"/>
      <sheetName val="Drive Design"/>
      <sheetName val="Drive Modeling"/>
      <sheetName val="Combiner Modeling"/>
      <sheetName val="Mechanism"/>
      <sheetName val="Friction"/>
      <sheetName val="Misc Quick Calcs"/>
      <sheetName val="Shaft Layout"/>
    </sheetNames>
    <sheetDataSet>
      <sheetData sheetId="0"/>
      <sheetData sheetId="1">
        <row r="10">
          <cell r="C10">
            <v>12</v>
          </cell>
          <cell r="D10">
            <v>3688</v>
          </cell>
        </row>
      </sheetData>
      <sheetData sheetId="2">
        <row r="87">
          <cell r="D87">
            <v>0</v>
          </cell>
        </row>
        <row r="88">
          <cell r="D88">
            <v>1</v>
          </cell>
        </row>
        <row r="89">
          <cell r="D89">
            <v>2</v>
          </cell>
        </row>
        <row r="90">
          <cell r="D90">
            <v>3</v>
          </cell>
        </row>
        <row r="91">
          <cell r="D91">
            <v>4</v>
          </cell>
        </row>
        <row r="92">
          <cell r="D92">
            <v>5</v>
          </cell>
        </row>
        <row r="93">
          <cell r="D93">
            <v>6</v>
          </cell>
        </row>
        <row r="94">
          <cell r="D94">
            <v>7</v>
          </cell>
        </row>
        <row r="95">
          <cell r="D95">
            <v>8</v>
          </cell>
        </row>
        <row r="96">
          <cell r="D96">
            <v>9</v>
          </cell>
        </row>
        <row r="97">
          <cell r="D97">
            <v>10</v>
          </cell>
        </row>
        <row r="98">
          <cell r="D98">
            <v>11</v>
          </cell>
        </row>
        <row r="99">
          <cell r="D99">
            <v>12</v>
          </cell>
        </row>
        <row r="100">
          <cell r="D100">
            <v>13</v>
          </cell>
        </row>
        <row r="101">
          <cell r="D101">
            <v>14</v>
          </cell>
        </row>
        <row r="102">
          <cell r="D102">
            <v>15</v>
          </cell>
        </row>
        <row r="103">
          <cell r="D103">
            <v>16</v>
          </cell>
        </row>
        <row r="104">
          <cell r="D104">
            <v>17</v>
          </cell>
        </row>
        <row r="105">
          <cell r="D105">
            <v>18</v>
          </cell>
        </row>
        <row r="106">
          <cell r="D106">
            <v>19</v>
          </cell>
        </row>
        <row r="107">
          <cell r="D107">
            <v>20</v>
          </cell>
        </row>
        <row r="108">
          <cell r="D108">
            <v>21</v>
          </cell>
        </row>
        <row r="109">
          <cell r="D109">
            <v>22</v>
          </cell>
        </row>
        <row r="110">
          <cell r="D110">
            <v>23</v>
          </cell>
        </row>
        <row r="111">
          <cell r="D111">
            <v>24</v>
          </cell>
        </row>
        <row r="112">
          <cell r="D112">
            <v>25</v>
          </cell>
        </row>
        <row r="113">
          <cell r="D113">
            <v>26</v>
          </cell>
        </row>
        <row r="114">
          <cell r="D114">
            <v>27</v>
          </cell>
        </row>
        <row r="115">
          <cell r="D115">
            <v>28</v>
          </cell>
        </row>
        <row r="116">
          <cell r="D116">
            <v>29</v>
          </cell>
        </row>
        <row r="117">
          <cell r="D117">
            <v>30</v>
          </cell>
        </row>
        <row r="118">
          <cell r="D118">
            <v>31</v>
          </cell>
        </row>
        <row r="119">
          <cell r="D119">
            <v>32</v>
          </cell>
        </row>
        <row r="120">
          <cell r="D120">
            <v>33</v>
          </cell>
        </row>
        <row r="121">
          <cell r="D121">
            <v>34</v>
          </cell>
        </row>
        <row r="122">
          <cell r="D122">
            <v>35</v>
          </cell>
        </row>
        <row r="123">
          <cell r="D123">
            <v>36</v>
          </cell>
        </row>
        <row r="124">
          <cell r="D124">
            <v>37</v>
          </cell>
        </row>
        <row r="125">
          <cell r="D125">
            <v>38</v>
          </cell>
        </row>
        <row r="126">
          <cell r="D126">
            <v>39</v>
          </cell>
        </row>
        <row r="127">
          <cell r="D127">
            <v>40</v>
          </cell>
        </row>
        <row r="128">
          <cell r="D128">
            <v>41</v>
          </cell>
        </row>
        <row r="129">
          <cell r="D129">
            <v>42</v>
          </cell>
        </row>
        <row r="130">
          <cell r="D130">
            <v>43</v>
          </cell>
        </row>
        <row r="131">
          <cell r="D131">
            <v>44</v>
          </cell>
        </row>
        <row r="132">
          <cell r="D132">
            <v>45</v>
          </cell>
        </row>
        <row r="133">
          <cell r="D133">
            <v>46</v>
          </cell>
        </row>
        <row r="134">
          <cell r="D134">
            <v>47</v>
          </cell>
        </row>
        <row r="135">
          <cell r="D135">
            <v>48</v>
          </cell>
        </row>
        <row r="136">
          <cell r="D136">
            <v>49</v>
          </cell>
        </row>
        <row r="137">
          <cell r="D137">
            <v>50</v>
          </cell>
        </row>
        <row r="138">
          <cell r="D138">
            <v>51</v>
          </cell>
        </row>
        <row r="139">
          <cell r="D139">
            <v>52</v>
          </cell>
        </row>
        <row r="140">
          <cell r="D140">
            <v>53</v>
          </cell>
        </row>
        <row r="141">
          <cell r="D141">
            <v>54</v>
          </cell>
        </row>
        <row r="142">
          <cell r="D142">
            <v>55</v>
          </cell>
        </row>
        <row r="143">
          <cell r="D143">
            <v>56</v>
          </cell>
        </row>
        <row r="144">
          <cell r="D144">
            <v>57</v>
          </cell>
        </row>
        <row r="145">
          <cell r="D145">
            <v>58</v>
          </cell>
        </row>
        <row r="146">
          <cell r="D146">
            <v>59</v>
          </cell>
        </row>
        <row r="147">
          <cell r="D147">
            <v>60</v>
          </cell>
        </row>
        <row r="148">
          <cell r="D148">
            <v>61</v>
          </cell>
        </row>
        <row r="149">
          <cell r="D149">
            <v>62</v>
          </cell>
        </row>
        <row r="150">
          <cell r="D150">
            <v>63</v>
          </cell>
        </row>
        <row r="151">
          <cell r="D151">
            <v>64</v>
          </cell>
        </row>
        <row r="152">
          <cell r="D152">
            <v>65</v>
          </cell>
        </row>
        <row r="153">
          <cell r="D153">
            <v>66</v>
          </cell>
        </row>
        <row r="154">
          <cell r="D154">
            <v>67</v>
          </cell>
        </row>
        <row r="155">
          <cell r="D155">
            <v>68</v>
          </cell>
        </row>
        <row r="156">
          <cell r="D156">
            <v>69</v>
          </cell>
        </row>
        <row r="157">
          <cell r="D157">
            <v>70</v>
          </cell>
        </row>
        <row r="158">
          <cell r="D158">
            <v>71</v>
          </cell>
        </row>
        <row r="159">
          <cell r="D159">
            <v>72</v>
          </cell>
        </row>
        <row r="160">
          <cell r="D160">
            <v>73</v>
          </cell>
        </row>
        <row r="161">
          <cell r="D161">
            <v>74</v>
          </cell>
        </row>
        <row r="162">
          <cell r="D162">
            <v>75</v>
          </cell>
        </row>
        <row r="163">
          <cell r="D163">
            <v>76</v>
          </cell>
        </row>
        <row r="164">
          <cell r="D164">
            <v>77</v>
          </cell>
        </row>
        <row r="165">
          <cell r="D165">
            <v>78</v>
          </cell>
        </row>
        <row r="166">
          <cell r="D166">
            <v>79</v>
          </cell>
        </row>
        <row r="167">
          <cell r="D167">
            <v>80</v>
          </cell>
        </row>
        <row r="168">
          <cell r="D168">
            <v>81</v>
          </cell>
        </row>
        <row r="169">
          <cell r="D169">
            <v>82</v>
          </cell>
        </row>
        <row r="170">
          <cell r="D170">
            <v>83</v>
          </cell>
        </row>
        <row r="171">
          <cell r="D171">
            <v>84</v>
          </cell>
        </row>
        <row r="172">
          <cell r="D172">
            <v>85</v>
          </cell>
        </row>
        <row r="173">
          <cell r="D173">
            <v>86</v>
          </cell>
        </row>
        <row r="174">
          <cell r="D174">
            <v>87</v>
          </cell>
        </row>
        <row r="175">
          <cell r="D175">
            <v>88</v>
          </cell>
        </row>
        <row r="176">
          <cell r="D176">
            <v>89</v>
          </cell>
        </row>
        <row r="177">
          <cell r="D177">
            <v>90</v>
          </cell>
        </row>
        <row r="178">
          <cell r="D178">
            <v>91</v>
          </cell>
        </row>
        <row r="179">
          <cell r="D179">
            <v>92</v>
          </cell>
        </row>
        <row r="180">
          <cell r="D180">
            <v>93</v>
          </cell>
        </row>
        <row r="181">
          <cell r="D181">
            <v>94</v>
          </cell>
        </row>
        <row r="182">
          <cell r="D182">
            <v>95</v>
          </cell>
        </row>
        <row r="183">
          <cell r="D183">
            <v>96</v>
          </cell>
        </row>
        <row r="184">
          <cell r="D184">
            <v>97</v>
          </cell>
        </row>
        <row r="185">
          <cell r="D185">
            <v>98</v>
          </cell>
        </row>
        <row r="186">
          <cell r="D186">
            <v>99</v>
          </cell>
        </row>
        <row r="187">
          <cell r="D187">
            <v>100</v>
          </cell>
        </row>
        <row r="188">
          <cell r="D188">
            <v>101</v>
          </cell>
        </row>
        <row r="189">
          <cell r="D189">
            <v>102</v>
          </cell>
        </row>
        <row r="190">
          <cell r="D190">
            <v>103</v>
          </cell>
        </row>
        <row r="191">
          <cell r="D191">
            <v>104</v>
          </cell>
        </row>
        <row r="192">
          <cell r="D192">
            <v>105</v>
          </cell>
        </row>
        <row r="193">
          <cell r="D193">
            <v>106</v>
          </cell>
        </row>
        <row r="194">
          <cell r="D194">
            <v>107</v>
          </cell>
        </row>
        <row r="195">
          <cell r="D195">
            <v>108</v>
          </cell>
        </row>
        <row r="196">
          <cell r="D196">
            <v>109</v>
          </cell>
        </row>
        <row r="197">
          <cell r="D197">
            <v>110</v>
          </cell>
        </row>
        <row r="198">
          <cell r="D198">
            <v>111</v>
          </cell>
        </row>
        <row r="199">
          <cell r="D199">
            <v>112</v>
          </cell>
        </row>
        <row r="200">
          <cell r="D200">
            <v>113</v>
          </cell>
        </row>
        <row r="201">
          <cell r="D201">
            <v>114</v>
          </cell>
        </row>
        <row r="202">
          <cell r="D202">
            <v>115</v>
          </cell>
        </row>
        <row r="203">
          <cell r="D203">
            <v>116</v>
          </cell>
        </row>
        <row r="204">
          <cell r="D204">
            <v>117</v>
          </cell>
        </row>
        <row r="205">
          <cell r="D205">
            <v>118</v>
          </cell>
        </row>
        <row r="206">
          <cell r="D206">
            <v>119</v>
          </cell>
        </row>
        <row r="207">
          <cell r="D207">
            <v>120</v>
          </cell>
        </row>
        <row r="208">
          <cell r="D208">
            <v>121</v>
          </cell>
        </row>
        <row r="209">
          <cell r="D209">
            <v>122</v>
          </cell>
        </row>
        <row r="210">
          <cell r="D210">
            <v>123</v>
          </cell>
        </row>
        <row r="211">
          <cell r="D211">
            <v>124</v>
          </cell>
        </row>
        <row r="212">
          <cell r="D212">
            <v>125</v>
          </cell>
        </row>
        <row r="213">
          <cell r="D213">
            <v>126</v>
          </cell>
        </row>
        <row r="214">
          <cell r="D214">
            <v>127</v>
          </cell>
        </row>
        <row r="215">
          <cell r="D215">
            <v>128</v>
          </cell>
        </row>
        <row r="216">
          <cell r="D216">
            <v>129</v>
          </cell>
        </row>
        <row r="217">
          <cell r="D217">
            <v>130</v>
          </cell>
        </row>
        <row r="218">
          <cell r="D218">
            <v>131</v>
          </cell>
        </row>
        <row r="219">
          <cell r="D219">
            <v>132</v>
          </cell>
        </row>
        <row r="220">
          <cell r="D220">
            <v>133</v>
          </cell>
        </row>
        <row r="221">
          <cell r="D221">
            <v>134</v>
          </cell>
        </row>
        <row r="222">
          <cell r="D222">
            <v>135</v>
          </cell>
        </row>
        <row r="223">
          <cell r="D223">
            <v>136</v>
          </cell>
        </row>
        <row r="224">
          <cell r="D224">
            <v>137</v>
          </cell>
        </row>
        <row r="225">
          <cell r="D225">
            <v>138</v>
          </cell>
        </row>
        <row r="226">
          <cell r="D226">
            <v>139</v>
          </cell>
        </row>
        <row r="227">
          <cell r="D227">
            <v>140</v>
          </cell>
        </row>
        <row r="228">
          <cell r="D228">
            <v>141</v>
          </cell>
        </row>
        <row r="229">
          <cell r="D229">
            <v>142</v>
          </cell>
        </row>
        <row r="230">
          <cell r="D230">
            <v>143</v>
          </cell>
        </row>
        <row r="231">
          <cell r="D231">
            <v>144</v>
          </cell>
        </row>
        <row r="232">
          <cell r="D232">
            <v>145</v>
          </cell>
        </row>
        <row r="233">
          <cell r="D233">
            <v>146</v>
          </cell>
        </row>
        <row r="234">
          <cell r="D234">
            <v>147</v>
          </cell>
        </row>
        <row r="235">
          <cell r="D235">
            <v>148</v>
          </cell>
        </row>
        <row r="236">
          <cell r="D236">
            <v>149</v>
          </cell>
        </row>
        <row r="237">
          <cell r="D237">
            <v>150</v>
          </cell>
        </row>
        <row r="238">
          <cell r="D238">
            <v>151</v>
          </cell>
        </row>
        <row r="239">
          <cell r="D239">
            <v>152</v>
          </cell>
        </row>
        <row r="240">
          <cell r="D240">
            <v>153</v>
          </cell>
        </row>
        <row r="241">
          <cell r="D241">
            <v>154</v>
          </cell>
        </row>
        <row r="242">
          <cell r="D242">
            <v>155</v>
          </cell>
        </row>
        <row r="243">
          <cell r="D243">
            <v>156</v>
          </cell>
        </row>
        <row r="244">
          <cell r="D244">
            <v>157</v>
          </cell>
        </row>
        <row r="245">
          <cell r="D245">
            <v>158</v>
          </cell>
        </row>
        <row r="246">
          <cell r="D246">
            <v>159</v>
          </cell>
        </row>
        <row r="247">
          <cell r="D247">
            <v>160</v>
          </cell>
        </row>
        <row r="248">
          <cell r="D248">
            <v>161</v>
          </cell>
        </row>
        <row r="249">
          <cell r="D249">
            <v>162</v>
          </cell>
        </row>
        <row r="250">
          <cell r="D250">
            <v>163</v>
          </cell>
        </row>
        <row r="251">
          <cell r="D251">
            <v>164</v>
          </cell>
        </row>
        <row r="252">
          <cell r="D252">
            <v>165</v>
          </cell>
        </row>
        <row r="253">
          <cell r="D253">
            <v>166</v>
          </cell>
        </row>
        <row r="254">
          <cell r="D254">
            <v>167</v>
          </cell>
        </row>
        <row r="255">
          <cell r="D255">
            <v>168</v>
          </cell>
        </row>
        <row r="256">
          <cell r="D256">
            <v>169</v>
          </cell>
        </row>
        <row r="257">
          <cell r="D257">
            <v>170</v>
          </cell>
        </row>
        <row r="258">
          <cell r="D258">
            <v>171</v>
          </cell>
        </row>
        <row r="259">
          <cell r="D259">
            <v>172</v>
          </cell>
        </row>
        <row r="260">
          <cell r="D260">
            <v>173</v>
          </cell>
        </row>
        <row r="261">
          <cell r="D261">
            <v>174</v>
          </cell>
        </row>
        <row r="262">
          <cell r="D262">
            <v>175</v>
          </cell>
        </row>
        <row r="263">
          <cell r="D263">
            <v>176</v>
          </cell>
        </row>
        <row r="264">
          <cell r="D264">
            <v>177</v>
          </cell>
        </row>
        <row r="265">
          <cell r="D265">
            <v>178</v>
          </cell>
        </row>
        <row r="266">
          <cell r="D266">
            <v>179</v>
          </cell>
        </row>
        <row r="267">
          <cell r="D267">
            <v>180</v>
          </cell>
        </row>
        <row r="268">
          <cell r="D268">
            <v>181</v>
          </cell>
        </row>
        <row r="269">
          <cell r="D269">
            <v>182</v>
          </cell>
        </row>
        <row r="270">
          <cell r="D270">
            <v>183</v>
          </cell>
        </row>
        <row r="271">
          <cell r="D271">
            <v>184</v>
          </cell>
        </row>
        <row r="272">
          <cell r="D272">
            <v>185</v>
          </cell>
        </row>
        <row r="273">
          <cell r="D273">
            <v>186</v>
          </cell>
        </row>
        <row r="274">
          <cell r="D274">
            <v>187</v>
          </cell>
        </row>
        <row r="275">
          <cell r="D275">
            <v>188</v>
          </cell>
        </row>
        <row r="276">
          <cell r="D276">
            <v>189</v>
          </cell>
        </row>
        <row r="277">
          <cell r="D277">
            <v>190</v>
          </cell>
        </row>
        <row r="278">
          <cell r="D278">
            <v>191</v>
          </cell>
        </row>
        <row r="279">
          <cell r="D279">
            <v>192</v>
          </cell>
        </row>
        <row r="280">
          <cell r="D280">
            <v>193</v>
          </cell>
        </row>
        <row r="281">
          <cell r="D281">
            <v>194</v>
          </cell>
        </row>
        <row r="282">
          <cell r="D282">
            <v>195</v>
          </cell>
        </row>
        <row r="283">
          <cell r="D283">
            <v>196</v>
          </cell>
        </row>
        <row r="284">
          <cell r="D284">
            <v>197</v>
          </cell>
        </row>
        <row r="285">
          <cell r="D285">
            <v>198</v>
          </cell>
        </row>
        <row r="286">
          <cell r="D286">
            <v>199</v>
          </cell>
        </row>
        <row r="287">
          <cell r="D287">
            <v>200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8">
          <cell r="C8">
            <v>2</v>
          </cell>
          <cell r="D8">
            <v>54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Plot Chain Path"/>
      <sheetName val="Calc"/>
      <sheetName val="Plot Data - Misc"/>
      <sheetName val="Plot Data - Sprocket"/>
      <sheetName val="Plot Data - Chain"/>
    </sheetNames>
    <sheetDataSet>
      <sheetData sheetId="0">
        <row r="4">
          <cell r="B4">
            <v>0.375</v>
          </cell>
          <cell r="D4">
            <v>10</v>
          </cell>
          <cell r="E4">
            <v>0</v>
          </cell>
          <cell r="F4">
            <v>0</v>
          </cell>
          <cell r="G4" t="b">
            <v>1</v>
          </cell>
          <cell r="H4">
            <v>0.60676274578121059</v>
          </cell>
          <cell r="I4">
            <v>3.0519605843648931</v>
          </cell>
          <cell r="J4">
            <v>2.9370070860526134</v>
          </cell>
          <cell r="K4">
            <v>148.44908691019646</v>
          </cell>
          <cell r="L4">
            <v>1.572076972297374</v>
          </cell>
        </row>
        <row r="5">
          <cell r="D5">
            <v>24</v>
          </cell>
          <cell r="E5">
            <v>0</v>
          </cell>
          <cell r="F5">
            <v>-3.0519605843648931</v>
          </cell>
          <cell r="G5" t="b">
            <v>1</v>
          </cell>
          <cell r="H5">
            <v>1.436493295413823</v>
          </cell>
          <cell r="I5">
            <v>3.0519605843648931</v>
          </cell>
          <cell r="J5">
            <v>2.9370070860526134</v>
          </cell>
          <cell r="K5">
            <v>211.55091308980354</v>
          </cell>
          <cell r="L5">
            <v>5.3039066904184056</v>
          </cell>
        </row>
        <row r="6">
          <cell r="B6">
            <v>2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</row>
        <row r="7">
          <cell r="B7">
            <v>12.749997834821006</v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</row>
        <row r="8">
          <cell r="B8">
            <v>33.999994226189351</v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</row>
        <row r="9"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</row>
        <row r="10"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</row>
        <row r="12"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</row>
        <row r="13"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</row>
        <row r="14"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</row>
        <row r="15"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</row>
      </sheetData>
      <sheetData sheetId="1" refreshError="1"/>
      <sheetData sheetId="2">
        <row r="1">
          <cell r="V1">
            <v>10</v>
          </cell>
          <cell r="X1">
            <v>9.0909090909090912E-2</v>
          </cell>
        </row>
        <row r="4">
          <cell r="C4">
            <v>1</v>
          </cell>
          <cell r="D4" t="b">
            <v>1</v>
          </cell>
          <cell r="E4">
            <v>10</v>
          </cell>
          <cell r="F4">
            <v>1</v>
          </cell>
          <cell r="G4">
            <v>0</v>
          </cell>
          <cell r="H4">
            <v>-3.0519605843648931</v>
          </cell>
          <cell r="I4">
            <v>1.436493295413823</v>
          </cell>
          <cell r="J4">
            <v>-1.5707963267948966</v>
          </cell>
          <cell r="K4">
            <v>-90</v>
          </cell>
          <cell r="L4">
            <v>-0.27533365771382462</v>
          </cell>
          <cell r="M4">
            <v>-15.775456544901772</v>
          </cell>
          <cell r="N4">
            <v>0.27533365771382462</v>
          </cell>
          <cell r="O4">
            <v>-3.4169263113036177</v>
          </cell>
          <cell r="P4">
            <v>0.58390874804924797</v>
          </cell>
          <cell r="Q4">
            <v>0.16495939991256595</v>
          </cell>
          <cell r="R4">
            <v>0</v>
          </cell>
          <cell r="S4">
            <v>0</v>
          </cell>
          <cell r="T4">
            <v>0.58390874804924797</v>
          </cell>
          <cell r="U4">
            <v>0.16495939991256595</v>
          </cell>
          <cell r="V4">
            <v>0.52929026299047921</v>
          </cell>
          <cell r="W4">
            <v>0.29666959259658437</v>
          </cell>
          <cell r="X4">
            <v>0.44544307325913068</v>
          </cell>
          <cell r="Y4">
            <v>0.41199696376722822</v>
          </cell>
          <cell r="Z4">
            <v>0.33699742603269006</v>
          </cell>
          <cell r="AA4">
            <v>0.50457285352592596</v>
          </cell>
          <cell r="AB4">
            <v>0.20994195555864847</v>
          </cell>
          <cell r="AC4">
            <v>0.56928499450114123</v>
          </cell>
          <cell r="AD4">
            <v>7.1292976103849465E-2</v>
          </cell>
          <cell r="AE4">
            <v>0.60255982377371453</v>
          </cell>
          <cell r="AF4">
            <v>-7.1292976103849534E-2</v>
          </cell>
          <cell r="AG4">
            <v>0.60255982377371453</v>
          </cell>
          <cell r="AH4">
            <v>-0.20994195555864856</v>
          </cell>
          <cell r="AI4">
            <v>0.56928499450114123</v>
          </cell>
          <cell r="AJ4">
            <v>-0.33699742603269012</v>
          </cell>
          <cell r="AK4">
            <v>0.50457285352592596</v>
          </cell>
          <cell r="AL4">
            <v>-0.44544307325913074</v>
          </cell>
          <cell r="AM4">
            <v>0.41199696376722811</v>
          </cell>
          <cell r="AN4">
            <v>-0.52929026299047921</v>
          </cell>
          <cell r="AO4">
            <v>0.29666959259658437</v>
          </cell>
          <cell r="AP4">
            <v>-0.58390874804924797</v>
          </cell>
          <cell r="AQ4">
            <v>0.16495939991256584</v>
          </cell>
          <cell r="AR4">
            <v>0</v>
          </cell>
          <cell r="AS4">
            <v>0</v>
          </cell>
          <cell r="AT4">
            <v>-0.58390874804924797</v>
          </cell>
          <cell r="AU4">
            <v>0.16495939991256584</v>
          </cell>
          <cell r="AV4">
            <v>-1.3823871151256797</v>
          </cell>
          <cell r="AW4">
            <v>-2.6614239641826551</v>
          </cell>
        </row>
        <row r="5">
          <cell r="C5">
            <v>2</v>
          </cell>
          <cell r="D5" t="b">
            <v>1</v>
          </cell>
          <cell r="E5">
            <v>34</v>
          </cell>
          <cell r="F5">
            <v>1</v>
          </cell>
          <cell r="G5">
            <v>0</v>
          </cell>
          <cell r="H5">
            <v>0</v>
          </cell>
          <cell r="I5">
            <v>0.60676274578121059</v>
          </cell>
          <cell r="J5">
            <v>1.5707963267948966</v>
          </cell>
          <cell r="K5">
            <v>90</v>
          </cell>
          <cell r="L5">
            <v>0.27533365771382462</v>
          </cell>
          <cell r="M5">
            <v>15.775456544901772</v>
          </cell>
          <cell r="N5">
            <v>-3.4169263113036177</v>
          </cell>
          <cell r="O5">
            <v>0.27533365771382462</v>
          </cell>
          <cell r="P5">
            <v>-1.3823871151256797</v>
          </cell>
          <cell r="Q5">
            <v>-2.6614239641826551</v>
          </cell>
          <cell r="R5">
            <v>0</v>
          </cell>
          <cell r="S5">
            <v>-3.0519605843648931</v>
          </cell>
          <cell r="T5">
            <v>-1.3823871151256797</v>
          </cell>
          <cell r="U5">
            <v>-2.6614239641826551</v>
          </cell>
          <cell r="V5">
            <v>-1.4338801965476839</v>
          </cell>
          <cell r="W5">
            <v>-3.1385664139448926</v>
          </cell>
          <cell r="X5">
            <v>-1.3253325099040303</v>
          </cell>
          <cell r="Y5">
            <v>-3.6060424609502482</v>
          </cell>
          <cell r="Z5">
            <v>-1.0688594712413497</v>
          </cell>
          <cell r="AA5">
            <v>-4.0116753432940904</v>
          </cell>
          <cell r="AB5">
            <v>-0.69308700216350783</v>
          </cell>
          <cell r="AC5">
            <v>-4.310190847552386</v>
          </cell>
          <cell r="AD5">
            <v>-0.23995648292942739</v>
          </cell>
          <cell r="AE5">
            <v>-4.4682705342236817</v>
          </cell>
          <cell r="AF5">
            <v>0.23995648292942756</v>
          </cell>
          <cell r="AG5">
            <v>-4.4682705342236817</v>
          </cell>
          <cell r="AH5">
            <v>0.69308700216350738</v>
          </cell>
          <cell r="AI5">
            <v>-4.310190847552386</v>
          </cell>
          <cell r="AJ5">
            <v>1.0688594712413497</v>
          </cell>
          <cell r="AK5">
            <v>-4.0116753432940904</v>
          </cell>
          <cell r="AL5">
            <v>1.3253325099040303</v>
          </cell>
          <cell r="AM5">
            <v>-3.6060424609502477</v>
          </cell>
          <cell r="AN5">
            <v>1.4338801965476839</v>
          </cell>
          <cell r="AO5">
            <v>-3.1385664139448926</v>
          </cell>
          <cell r="AP5">
            <v>1.3823871151256797</v>
          </cell>
          <cell r="AQ5">
            <v>-2.6614239641826551</v>
          </cell>
          <cell r="AR5">
            <v>0</v>
          </cell>
          <cell r="AS5">
            <v>-3.0519605843648931</v>
          </cell>
          <cell r="AT5">
            <v>1.3823871151256797</v>
          </cell>
          <cell r="AU5">
            <v>-2.6614239641826551</v>
          </cell>
          <cell r="AV5">
            <v>0.58390874804924797</v>
          </cell>
          <cell r="AW5">
            <v>0.16495939991256595</v>
          </cell>
        </row>
        <row r="6">
          <cell r="C6" t="str">
            <v/>
          </cell>
          <cell r="D6" t="b">
            <v>0</v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 t="str">
            <v/>
          </cell>
          <cell r="AE6" t="str">
            <v/>
          </cell>
          <cell r="AF6" t="str">
            <v/>
          </cell>
          <cell r="AG6" t="str">
            <v/>
          </cell>
          <cell r="AH6" t="str">
            <v/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/>
          </cell>
          <cell r="AO6" t="str">
            <v/>
          </cell>
          <cell r="AP6" t="str">
            <v/>
          </cell>
          <cell r="AQ6" t="str">
            <v/>
          </cell>
          <cell r="AR6" t="str">
            <v/>
          </cell>
          <cell r="AS6" t="str">
            <v/>
          </cell>
          <cell r="AT6" t="str">
            <v/>
          </cell>
          <cell r="AU6" t="str">
            <v/>
          </cell>
          <cell r="AV6" t="str">
            <v/>
          </cell>
          <cell r="AW6" t="str">
            <v/>
          </cell>
        </row>
        <row r="7">
          <cell r="C7" t="str">
            <v/>
          </cell>
          <cell r="D7" t="b">
            <v>0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 t="str">
            <v/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/>
          </cell>
          <cell r="AO7" t="str">
            <v/>
          </cell>
          <cell r="AP7" t="str">
            <v/>
          </cell>
          <cell r="AQ7" t="str">
            <v/>
          </cell>
          <cell r="AR7" t="str">
            <v/>
          </cell>
          <cell r="AS7" t="str">
            <v/>
          </cell>
          <cell r="AT7" t="str">
            <v/>
          </cell>
          <cell r="AU7" t="str">
            <v/>
          </cell>
          <cell r="AV7" t="str">
            <v/>
          </cell>
          <cell r="AW7" t="str">
            <v/>
          </cell>
        </row>
        <row r="8">
          <cell r="C8" t="str">
            <v/>
          </cell>
          <cell r="D8" t="b">
            <v>0</v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 t="str">
            <v/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 t="str">
            <v/>
          </cell>
          <cell r="AQ8" t="str">
            <v/>
          </cell>
          <cell r="AR8" t="str">
            <v/>
          </cell>
          <cell r="AS8" t="str">
            <v/>
          </cell>
          <cell r="AT8" t="str">
            <v/>
          </cell>
          <cell r="AU8" t="str">
            <v/>
          </cell>
          <cell r="AV8" t="str">
            <v/>
          </cell>
          <cell r="AW8" t="str">
            <v/>
          </cell>
        </row>
        <row r="9">
          <cell r="C9" t="str">
            <v/>
          </cell>
          <cell r="D9" t="b">
            <v>0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 t="str">
            <v/>
          </cell>
          <cell r="AK9" t="str">
            <v/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/>
          </cell>
          <cell r="AR9" t="str">
            <v/>
          </cell>
          <cell r="AS9" t="str">
            <v/>
          </cell>
          <cell r="AT9" t="str">
            <v/>
          </cell>
          <cell r="AU9" t="str">
            <v/>
          </cell>
          <cell r="AV9" t="str">
            <v/>
          </cell>
          <cell r="AW9" t="str">
            <v/>
          </cell>
        </row>
        <row r="10">
          <cell r="C10" t="str">
            <v/>
          </cell>
          <cell r="D10" t="b">
            <v>0</v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str">
            <v/>
          </cell>
          <cell r="AK10" t="str">
            <v/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/>
          </cell>
          <cell r="AR10" t="str">
            <v/>
          </cell>
          <cell r="AS10" t="str">
            <v/>
          </cell>
          <cell r="AT10" t="str">
            <v/>
          </cell>
          <cell r="AU10" t="str">
            <v/>
          </cell>
          <cell r="AV10" t="str">
            <v/>
          </cell>
          <cell r="AW10" t="str">
            <v/>
          </cell>
        </row>
        <row r="11">
          <cell r="C11" t="str">
            <v/>
          </cell>
          <cell r="D11" t="b">
            <v>0</v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/>
          </cell>
          <cell r="AO11" t="str">
            <v/>
          </cell>
          <cell r="AP11" t="str">
            <v/>
          </cell>
          <cell r="AQ11" t="str">
            <v/>
          </cell>
          <cell r="AR11" t="str">
            <v/>
          </cell>
          <cell r="AS11" t="str">
            <v/>
          </cell>
          <cell r="AT11" t="str">
            <v/>
          </cell>
          <cell r="AU11" t="str">
            <v/>
          </cell>
          <cell r="AV11" t="str">
            <v/>
          </cell>
          <cell r="AW11" t="str">
            <v/>
          </cell>
        </row>
        <row r="12">
          <cell r="C12" t="str">
            <v/>
          </cell>
          <cell r="D12" t="b">
            <v>0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  <cell r="AJ12" t="str">
            <v/>
          </cell>
          <cell r="AK12" t="str">
            <v/>
          </cell>
          <cell r="AL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/>
          </cell>
          <cell r="AR12" t="str">
            <v/>
          </cell>
          <cell r="AS12" t="str">
            <v/>
          </cell>
          <cell r="AT12" t="str">
            <v/>
          </cell>
          <cell r="AU12" t="str">
            <v/>
          </cell>
          <cell r="AV12" t="str">
            <v/>
          </cell>
          <cell r="AW12" t="str">
            <v/>
          </cell>
        </row>
        <row r="13">
          <cell r="C13" t="str">
            <v/>
          </cell>
          <cell r="D13" t="b">
            <v>0</v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 t="str">
            <v/>
          </cell>
          <cell r="AK13" t="str">
            <v/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/>
          </cell>
          <cell r="AR13" t="str">
            <v/>
          </cell>
          <cell r="AS13" t="str">
            <v/>
          </cell>
          <cell r="AT13" t="str">
            <v/>
          </cell>
          <cell r="AU13" t="str">
            <v/>
          </cell>
          <cell r="AV13" t="str">
            <v/>
          </cell>
          <cell r="AW13" t="str">
            <v/>
          </cell>
        </row>
        <row r="14">
          <cell r="C14" t="str">
            <v/>
          </cell>
          <cell r="D14" t="b">
            <v>0</v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str">
            <v/>
          </cell>
          <cell r="AK14" t="str">
            <v/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P14" t="str">
            <v/>
          </cell>
          <cell r="AQ14" t="str">
            <v/>
          </cell>
          <cell r="AR14" t="str">
            <v/>
          </cell>
          <cell r="AS14" t="str">
            <v/>
          </cell>
          <cell r="AT14" t="str">
            <v/>
          </cell>
          <cell r="AU14" t="str">
            <v/>
          </cell>
          <cell r="AV14" t="str">
            <v/>
          </cell>
          <cell r="AW14" t="str">
            <v/>
          </cell>
        </row>
        <row r="15">
          <cell r="C15" t="str">
            <v/>
          </cell>
          <cell r="D15" t="b">
            <v>0</v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  <cell r="AI15" t="str">
            <v/>
          </cell>
          <cell r="AJ15" t="str">
            <v/>
          </cell>
          <cell r="AK15" t="str">
            <v/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/>
          </cell>
          <cell r="AR15" t="str">
            <v/>
          </cell>
          <cell r="AS15" t="str">
            <v/>
          </cell>
          <cell r="AT15" t="str">
            <v/>
          </cell>
          <cell r="AU15" t="str">
            <v/>
          </cell>
          <cell r="AV15" t="str">
            <v/>
          </cell>
          <cell r="AW15" t="str">
            <v/>
          </cell>
        </row>
      </sheetData>
      <sheetData sheetId="3">
        <row r="3">
          <cell r="C3">
            <v>1</v>
          </cell>
          <cell r="D3">
            <v>0</v>
          </cell>
          <cell r="E3">
            <v>0</v>
          </cell>
        </row>
        <row r="4">
          <cell r="C4">
            <v>2</v>
          </cell>
          <cell r="D4">
            <v>0</v>
          </cell>
          <cell r="E4">
            <v>-3.0519605843648931</v>
          </cell>
        </row>
        <row r="5">
          <cell r="C5">
            <v>3</v>
          </cell>
          <cell r="D5">
            <v>0</v>
          </cell>
          <cell r="E5">
            <v>-3.0519605843648931</v>
          </cell>
        </row>
        <row r="6">
          <cell r="C6">
            <v>4</v>
          </cell>
          <cell r="D6">
            <v>0</v>
          </cell>
          <cell r="E6">
            <v>-3.0519605843648931</v>
          </cell>
        </row>
        <row r="7">
          <cell r="C7">
            <v>5</v>
          </cell>
          <cell r="D7">
            <v>0</v>
          </cell>
          <cell r="E7">
            <v>-3.0519605843648931</v>
          </cell>
        </row>
        <row r="8">
          <cell r="C8">
            <v>6</v>
          </cell>
          <cell r="D8">
            <v>0</v>
          </cell>
          <cell r="E8">
            <v>-3.0519605843648931</v>
          </cell>
        </row>
        <row r="9">
          <cell r="C9">
            <v>7</v>
          </cell>
          <cell r="D9">
            <v>0</v>
          </cell>
          <cell r="E9">
            <v>-3.0519605843648931</v>
          </cell>
        </row>
        <row r="10">
          <cell r="C10">
            <v>8</v>
          </cell>
          <cell r="D10">
            <v>0</v>
          </cell>
          <cell r="E10">
            <v>-3.0519605843648931</v>
          </cell>
        </row>
        <row r="11">
          <cell r="C11">
            <v>9</v>
          </cell>
          <cell r="D11">
            <v>0</v>
          </cell>
          <cell r="E11">
            <v>-3.0519605843648931</v>
          </cell>
        </row>
        <row r="12">
          <cell r="C12">
            <v>10</v>
          </cell>
          <cell r="D12">
            <v>0</v>
          </cell>
          <cell r="E12">
            <v>-3.0519605843648931</v>
          </cell>
        </row>
        <row r="13">
          <cell r="C13">
            <v>11</v>
          </cell>
          <cell r="D13">
            <v>0</v>
          </cell>
          <cell r="E13">
            <v>-3.0519605843648931</v>
          </cell>
        </row>
        <row r="14">
          <cell r="C14">
            <v>12</v>
          </cell>
          <cell r="D14">
            <v>0</v>
          </cell>
          <cell r="E14">
            <v>-3.0519605843648931</v>
          </cell>
        </row>
        <row r="15">
          <cell r="C15">
            <v>13</v>
          </cell>
          <cell r="D15">
            <v>0</v>
          </cell>
          <cell r="E15">
            <v>-3.0519605843648931</v>
          </cell>
        </row>
        <row r="16">
          <cell r="C16">
            <v>14</v>
          </cell>
          <cell r="D16">
            <v>0</v>
          </cell>
          <cell r="E16">
            <v>-3.0519605843648931</v>
          </cell>
        </row>
        <row r="17">
          <cell r="C17">
            <v>15</v>
          </cell>
          <cell r="D17">
            <v>0</v>
          </cell>
          <cell r="E17">
            <v>-3.0519605843648931</v>
          </cell>
        </row>
        <row r="19">
          <cell r="D19">
            <v>1.4338801965476839</v>
          </cell>
        </row>
        <row r="20">
          <cell r="D20">
            <v>-1.4338801965476839</v>
          </cell>
        </row>
        <row r="21">
          <cell r="D21">
            <v>0.60255982377371453</v>
          </cell>
        </row>
        <row r="22">
          <cell r="D22">
            <v>-4.4682705342236817</v>
          </cell>
        </row>
        <row r="23">
          <cell r="D23">
            <v>2.8677603930953679</v>
          </cell>
        </row>
        <row r="24">
          <cell r="D24">
            <v>5.0708303579973961</v>
          </cell>
        </row>
        <row r="25">
          <cell r="D25">
            <v>0.1</v>
          </cell>
        </row>
        <row r="26">
          <cell r="D26">
            <v>-2.788956696898568</v>
          </cell>
        </row>
        <row r="27">
          <cell r="D27">
            <v>2.788956696898568</v>
          </cell>
        </row>
        <row r="28">
          <cell r="D28">
            <v>-4.7218120521235516</v>
          </cell>
        </row>
        <row r="29">
          <cell r="D29">
            <v>0.85610134167358432</v>
          </cell>
        </row>
        <row r="31">
          <cell r="D31">
            <v>-2.788956696898568</v>
          </cell>
          <cell r="E31">
            <v>-4.7218120521235516</v>
          </cell>
        </row>
        <row r="32">
          <cell r="D32">
            <v>2.788956696898568</v>
          </cell>
          <cell r="E32">
            <v>-4.7218120521235516</v>
          </cell>
        </row>
        <row r="33">
          <cell r="D33">
            <v>2.788956696898568</v>
          </cell>
          <cell r="E33">
            <v>0.85610134167358432</v>
          </cell>
        </row>
        <row r="34">
          <cell r="D34">
            <v>-2.788956696898568</v>
          </cell>
          <cell r="E34">
            <v>0.85610134167358432</v>
          </cell>
        </row>
        <row r="35">
          <cell r="D35">
            <v>-2.788956696898568</v>
          </cell>
          <cell r="E35">
            <v>-4.7218120521235516</v>
          </cell>
        </row>
      </sheetData>
      <sheetData sheetId="4">
        <row r="2">
          <cell r="B2">
            <v>50</v>
          </cell>
        </row>
        <row r="4">
          <cell r="D4">
            <v>0.49088137289060529</v>
          </cell>
          <cell r="E4">
            <v>0.35664619361068262</v>
          </cell>
        </row>
        <row r="5">
          <cell r="D5">
            <v>0.18750000000000003</v>
          </cell>
          <cell r="E5">
            <v>0.57706566322036001</v>
          </cell>
        </row>
        <row r="6">
          <cell r="D6">
            <v>-0.18749999999999994</v>
          </cell>
          <cell r="E6">
            <v>0.57706566322036013</v>
          </cell>
        </row>
        <row r="7">
          <cell r="D7">
            <v>-0.49088137289060524</v>
          </cell>
          <cell r="E7">
            <v>0.35664619361068267</v>
          </cell>
        </row>
        <row r="8">
          <cell r="D8">
            <v>-0.60676274578121059</v>
          </cell>
          <cell r="E8">
            <v>7.43374440489962E-17</v>
          </cell>
        </row>
        <row r="9">
          <cell r="D9">
            <v>-0.49088137289060541</v>
          </cell>
          <cell r="E9">
            <v>-0.35664619361068256</v>
          </cell>
        </row>
        <row r="10">
          <cell r="D10">
            <v>-0.18750000000000008</v>
          </cell>
          <cell r="E10">
            <v>-0.57706566322036001</v>
          </cell>
        </row>
        <row r="11">
          <cell r="D11">
            <v>0.18749999999999989</v>
          </cell>
          <cell r="E11">
            <v>-0.57706566322036013</v>
          </cell>
        </row>
        <row r="12">
          <cell r="D12">
            <v>0.49088137289060524</v>
          </cell>
          <cell r="E12">
            <v>-0.35664619361068273</v>
          </cell>
        </row>
        <row r="13">
          <cell r="D13">
            <v>0.60676274578121059</v>
          </cell>
          <cell r="E13">
            <v>-1.486748880979924E-16</v>
          </cell>
        </row>
        <row r="14">
          <cell r="D14">
            <v>1.3875459733313036</v>
          </cell>
          <cell r="E14">
            <v>-2.680168761349714</v>
          </cell>
        </row>
        <row r="15">
          <cell r="D15">
            <v>1.244039686194395</v>
          </cell>
          <cell r="E15">
            <v>-2.3337139366579818</v>
          </cell>
        </row>
        <row r="16">
          <cell r="D16">
            <v>1.0157541503161247</v>
          </cell>
          <cell r="E16">
            <v>-2.0362064340487684</v>
          </cell>
        </row>
        <row r="17">
          <cell r="D17">
            <v>0.7182466477069116</v>
          </cell>
          <cell r="E17">
            <v>-1.8079208981704982</v>
          </cell>
        </row>
        <row r="18">
          <cell r="D18">
            <v>0.37179182301517888</v>
          </cell>
          <cell r="E18">
            <v>-1.6644146110335896</v>
          </cell>
        </row>
        <row r="19">
          <cell r="D19">
            <v>8.7995877068141847E-17</v>
          </cell>
          <cell r="E19">
            <v>-1.6154672889510702</v>
          </cell>
        </row>
        <row r="20">
          <cell r="D20">
            <v>-0.37179182301517871</v>
          </cell>
          <cell r="E20">
            <v>-1.6644146110335896</v>
          </cell>
        </row>
        <row r="21">
          <cell r="D21">
            <v>-0.71824664770691116</v>
          </cell>
          <cell r="E21">
            <v>-1.8079208981704982</v>
          </cell>
        </row>
        <row r="22">
          <cell r="D22">
            <v>-1.0157541503161247</v>
          </cell>
          <cell r="E22">
            <v>-2.0362064340487684</v>
          </cell>
        </row>
        <row r="23">
          <cell r="D23">
            <v>-1.244039686194395</v>
          </cell>
          <cell r="E23">
            <v>-2.3337139366579818</v>
          </cell>
        </row>
        <row r="24">
          <cell r="D24">
            <v>-1.3875459733313036</v>
          </cell>
          <cell r="E24">
            <v>-2.680168761349714</v>
          </cell>
        </row>
        <row r="25">
          <cell r="D25">
            <v>-1.436493295413823</v>
          </cell>
          <cell r="E25">
            <v>-3.0519605843648931</v>
          </cell>
        </row>
        <row r="26">
          <cell r="D26">
            <v>-1.3875459733313036</v>
          </cell>
          <cell r="E26">
            <v>-3.4237524073800722</v>
          </cell>
        </row>
        <row r="27">
          <cell r="D27">
            <v>-1.2440396861943952</v>
          </cell>
          <cell r="E27">
            <v>-3.7702072320718041</v>
          </cell>
        </row>
        <row r="28">
          <cell r="D28">
            <v>-1.0157541503161251</v>
          </cell>
          <cell r="E28">
            <v>-4.067714734681017</v>
          </cell>
        </row>
        <row r="29">
          <cell r="D29">
            <v>-0.71824664770691216</v>
          </cell>
          <cell r="E29">
            <v>-4.2960002705592881</v>
          </cell>
        </row>
        <row r="30">
          <cell r="D30">
            <v>-0.37179182301517871</v>
          </cell>
          <cell r="E30">
            <v>-4.4395065576961965</v>
          </cell>
        </row>
        <row r="31">
          <cell r="D31">
            <v>-2.6398763120442554E-16</v>
          </cell>
          <cell r="E31">
            <v>-4.4884538797787163</v>
          </cell>
        </row>
        <row r="32">
          <cell r="D32">
            <v>0.37179182301517827</v>
          </cell>
          <cell r="E32">
            <v>-4.4395065576961965</v>
          </cell>
        </row>
        <row r="33">
          <cell r="D33">
            <v>0.7182466477069116</v>
          </cell>
          <cell r="E33">
            <v>-4.2960002705592881</v>
          </cell>
        </row>
        <row r="34">
          <cell r="D34">
            <v>1.0157541503161245</v>
          </cell>
          <cell r="E34">
            <v>-4.0677147346810179</v>
          </cell>
        </row>
        <row r="35">
          <cell r="D35">
            <v>1.2440396861943945</v>
          </cell>
          <cell r="E35">
            <v>-3.7702072320718054</v>
          </cell>
        </row>
        <row r="36">
          <cell r="D36">
            <v>1.3875459733313034</v>
          </cell>
          <cell r="E36">
            <v>-3.4237524073800731</v>
          </cell>
        </row>
        <row r="37">
          <cell r="D37">
            <v>1.436493295413823</v>
          </cell>
          <cell r="E37">
            <v>-3.0519605843648936</v>
          </cell>
        </row>
        <row r="38">
          <cell r="D38">
            <v>1.436493295413823</v>
          </cell>
          <cell r="E38">
            <v>-3.0519605843648936</v>
          </cell>
        </row>
        <row r="39">
          <cell r="D39">
            <v>1.436493295413823</v>
          </cell>
          <cell r="E39">
            <v>-3.0519605843648936</v>
          </cell>
        </row>
        <row r="40">
          <cell r="D40">
            <v>1.436493295413823</v>
          </cell>
          <cell r="E40">
            <v>-3.0519605843648936</v>
          </cell>
        </row>
        <row r="41">
          <cell r="D41">
            <v>1.436493295413823</v>
          </cell>
          <cell r="E41">
            <v>-3.0519605843648936</v>
          </cell>
        </row>
        <row r="42">
          <cell r="D42">
            <v>1.436493295413823</v>
          </cell>
          <cell r="E42">
            <v>-3.0519605843648936</v>
          </cell>
        </row>
        <row r="43">
          <cell r="D43">
            <v>1.436493295413823</v>
          </cell>
          <cell r="E43">
            <v>-3.0519605843648936</v>
          </cell>
        </row>
        <row r="44">
          <cell r="D44">
            <v>1.436493295413823</v>
          </cell>
          <cell r="E44">
            <v>-3.0519605843648936</v>
          </cell>
        </row>
        <row r="45">
          <cell r="D45">
            <v>1.436493295413823</v>
          </cell>
          <cell r="E45">
            <v>-3.0519605843648936</v>
          </cell>
        </row>
        <row r="46">
          <cell r="D46">
            <v>1.436493295413823</v>
          </cell>
          <cell r="E46">
            <v>-3.0519605843648936</v>
          </cell>
        </row>
        <row r="47">
          <cell r="D47">
            <v>1.436493295413823</v>
          </cell>
          <cell r="E47">
            <v>-3.0519605843648936</v>
          </cell>
        </row>
        <row r="48">
          <cell r="D48">
            <v>1.436493295413823</v>
          </cell>
          <cell r="E48">
            <v>-3.0519605843648936</v>
          </cell>
        </row>
        <row r="49">
          <cell r="D49">
            <v>1.436493295413823</v>
          </cell>
          <cell r="E49">
            <v>-3.0519605843648936</v>
          </cell>
        </row>
        <row r="50">
          <cell r="D50">
            <v>1.436493295413823</v>
          </cell>
          <cell r="E50">
            <v>-3.0519605843648936</v>
          </cell>
        </row>
        <row r="51">
          <cell r="D51">
            <v>1.436493295413823</v>
          </cell>
          <cell r="E51">
            <v>-3.0519605843648936</v>
          </cell>
        </row>
        <row r="52">
          <cell r="D52">
            <v>1.436493295413823</v>
          </cell>
          <cell r="E52">
            <v>-3.0519605843648936</v>
          </cell>
        </row>
        <row r="53">
          <cell r="D53">
            <v>1.436493295413823</v>
          </cell>
          <cell r="E53">
            <v>-3.0519605843648936</v>
          </cell>
        </row>
        <row r="54">
          <cell r="D54">
            <v>1.436493295413823</v>
          </cell>
          <cell r="E54">
            <v>-3.0519605843648936</v>
          </cell>
        </row>
        <row r="55">
          <cell r="D55">
            <v>1.436493295413823</v>
          </cell>
          <cell r="E55">
            <v>-3.0519605843648936</v>
          </cell>
        </row>
        <row r="56">
          <cell r="D56">
            <v>1.436493295413823</v>
          </cell>
          <cell r="E56">
            <v>-3.0519605843648936</v>
          </cell>
        </row>
        <row r="57">
          <cell r="D57">
            <v>1.436493295413823</v>
          </cell>
          <cell r="E57">
            <v>-3.0519605843648936</v>
          </cell>
        </row>
        <row r="58">
          <cell r="D58">
            <v>1.436493295413823</v>
          </cell>
          <cell r="E58">
            <v>-3.0519605843648936</v>
          </cell>
        </row>
        <row r="59">
          <cell r="D59">
            <v>1.436493295413823</v>
          </cell>
          <cell r="E59">
            <v>-3.0519605843648936</v>
          </cell>
        </row>
        <row r="60">
          <cell r="D60">
            <v>1.436493295413823</v>
          </cell>
          <cell r="E60">
            <v>-3.0519605843648936</v>
          </cell>
        </row>
        <row r="61">
          <cell r="D61">
            <v>1.436493295413823</v>
          </cell>
          <cell r="E61">
            <v>-3.0519605843648936</v>
          </cell>
        </row>
        <row r="62">
          <cell r="D62">
            <v>1.436493295413823</v>
          </cell>
          <cell r="E62">
            <v>-3.0519605843648936</v>
          </cell>
        </row>
        <row r="63">
          <cell r="D63">
            <v>1.436493295413823</v>
          </cell>
          <cell r="E63">
            <v>-3.0519605843648936</v>
          </cell>
        </row>
        <row r="64">
          <cell r="D64">
            <v>1.436493295413823</v>
          </cell>
          <cell r="E64">
            <v>-3.0519605843648936</v>
          </cell>
        </row>
        <row r="65">
          <cell r="D65">
            <v>1.436493295413823</v>
          </cell>
          <cell r="E65">
            <v>-3.0519605843648936</v>
          </cell>
        </row>
        <row r="66">
          <cell r="D66">
            <v>1.436493295413823</v>
          </cell>
          <cell r="E66">
            <v>-3.0519605843648936</v>
          </cell>
        </row>
        <row r="67">
          <cell r="D67">
            <v>1.436493295413823</v>
          </cell>
          <cell r="E67">
            <v>-3.0519605843648936</v>
          </cell>
        </row>
        <row r="68">
          <cell r="D68">
            <v>1.436493295413823</v>
          </cell>
          <cell r="E68">
            <v>-3.0519605843648936</v>
          </cell>
        </row>
        <row r="69">
          <cell r="D69">
            <v>1.436493295413823</v>
          </cell>
          <cell r="E69">
            <v>-3.0519605843648936</v>
          </cell>
        </row>
        <row r="70">
          <cell r="D70">
            <v>1.436493295413823</v>
          </cell>
          <cell r="E70">
            <v>-3.0519605843648936</v>
          </cell>
        </row>
        <row r="71">
          <cell r="D71">
            <v>1.436493295413823</v>
          </cell>
          <cell r="E71">
            <v>-3.0519605843648936</v>
          </cell>
        </row>
        <row r="72">
          <cell r="D72">
            <v>1.436493295413823</v>
          </cell>
          <cell r="E72">
            <v>-3.0519605843648936</v>
          </cell>
        </row>
        <row r="73">
          <cell r="D73">
            <v>1.436493295413823</v>
          </cell>
          <cell r="E73">
            <v>-3.0519605843648936</v>
          </cell>
        </row>
        <row r="74">
          <cell r="D74">
            <v>1.436493295413823</v>
          </cell>
          <cell r="E74">
            <v>-3.0519605843648936</v>
          </cell>
        </row>
        <row r="75">
          <cell r="D75">
            <v>1.436493295413823</v>
          </cell>
          <cell r="E75">
            <v>-3.0519605843648936</v>
          </cell>
        </row>
        <row r="76">
          <cell r="D76">
            <v>1.436493295413823</v>
          </cell>
          <cell r="E76">
            <v>-3.0519605843648936</v>
          </cell>
        </row>
        <row r="77">
          <cell r="D77">
            <v>1.436493295413823</v>
          </cell>
          <cell r="E77">
            <v>-3.0519605843648936</v>
          </cell>
        </row>
        <row r="78">
          <cell r="D78">
            <v>1.436493295413823</v>
          </cell>
          <cell r="E78">
            <v>-3.0519605843648936</v>
          </cell>
        </row>
        <row r="79">
          <cell r="D79">
            <v>1.436493295413823</v>
          </cell>
          <cell r="E79">
            <v>-3.0519605843648936</v>
          </cell>
        </row>
        <row r="80">
          <cell r="D80">
            <v>1.436493295413823</v>
          </cell>
          <cell r="E80">
            <v>-3.0519605843648936</v>
          </cell>
        </row>
        <row r="81">
          <cell r="D81">
            <v>1.436493295413823</v>
          </cell>
          <cell r="E81">
            <v>-3.0519605843648936</v>
          </cell>
        </row>
        <row r="82">
          <cell r="D82">
            <v>1.436493295413823</v>
          </cell>
          <cell r="E82">
            <v>-3.0519605843648936</v>
          </cell>
        </row>
        <row r="83">
          <cell r="D83">
            <v>1.436493295413823</v>
          </cell>
          <cell r="E83">
            <v>-3.0519605843648936</v>
          </cell>
        </row>
        <row r="84">
          <cell r="D84">
            <v>1.436493295413823</v>
          </cell>
          <cell r="E84">
            <v>-3.0519605843648936</v>
          </cell>
        </row>
        <row r="85">
          <cell r="D85">
            <v>1.436493295413823</v>
          </cell>
          <cell r="E85">
            <v>-3.0519605843648936</v>
          </cell>
        </row>
        <row r="86">
          <cell r="D86">
            <v>1.436493295413823</v>
          </cell>
          <cell r="E86">
            <v>-3.0519605843648936</v>
          </cell>
        </row>
        <row r="87">
          <cell r="D87">
            <v>1.436493295413823</v>
          </cell>
          <cell r="E87">
            <v>-3.0519605843648936</v>
          </cell>
        </row>
        <row r="88">
          <cell r="D88">
            <v>1.436493295413823</v>
          </cell>
          <cell r="E88">
            <v>-3.0519605843648936</v>
          </cell>
        </row>
        <row r="89">
          <cell r="D89">
            <v>1.436493295413823</v>
          </cell>
          <cell r="E89">
            <v>-3.0519605843648936</v>
          </cell>
        </row>
        <row r="90">
          <cell r="D90">
            <v>1.436493295413823</v>
          </cell>
          <cell r="E90">
            <v>-3.0519605843648936</v>
          </cell>
        </row>
        <row r="91">
          <cell r="D91">
            <v>1.436493295413823</v>
          </cell>
          <cell r="E91">
            <v>-3.0519605843648936</v>
          </cell>
        </row>
        <row r="92">
          <cell r="D92">
            <v>1.436493295413823</v>
          </cell>
          <cell r="E92">
            <v>-3.0519605843648936</v>
          </cell>
        </row>
        <row r="93">
          <cell r="D93">
            <v>1.436493295413823</v>
          </cell>
          <cell r="E93">
            <v>-3.0519605843648936</v>
          </cell>
        </row>
        <row r="94">
          <cell r="D94">
            <v>1.436493295413823</v>
          </cell>
          <cell r="E94">
            <v>-3.0519605843648936</v>
          </cell>
        </row>
        <row r="95">
          <cell r="D95">
            <v>1.436493295413823</v>
          </cell>
          <cell r="E95">
            <v>-3.0519605843648936</v>
          </cell>
        </row>
        <row r="96">
          <cell r="D96">
            <v>1.436493295413823</v>
          </cell>
          <cell r="E96">
            <v>-3.0519605843648936</v>
          </cell>
        </row>
        <row r="97">
          <cell r="D97">
            <v>1.436493295413823</v>
          </cell>
          <cell r="E97">
            <v>-3.0519605843648936</v>
          </cell>
        </row>
        <row r="98">
          <cell r="D98">
            <v>1.436493295413823</v>
          </cell>
          <cell r="E98">
            <v>-3.0519605843648936</v>
          </cell>
        </row>
        <row r="99">
          <cell r="D99">
            <v>1.436493295413823</v>
          </cell>
          <cell r="E99">
            <v>-3.0519605843648936</v>
          </cell>
        </row>
        <row r="100">
          <cell r="D100">
            <v>1.436493295413823</v>
          </cell>
          <cell r="E100">
            <v>-3.0519605843648936</v>
          </cell>
        </row>
        <row r="101">
          <cell r="D101">
            <v>1.436493295413823</v>
          </cell>
          <cell r="E101">
            <v>-3.0519605843648936</v>
          </cell>
        </row>
        <row r="102">
          <cell r="D102">
            <v>1.436493295413823</v>
          </cell>
          <cell r="E102">
            <v>-3.0519605843648936</v>
          </cell>
        </row>
        <row r="103">
          <cell r="D103">
            <v>1.436493295413823</v>
          </cell>
          <cell r="E103">
            <v>-3.0519605843648936</v>
          </cell>
        </row>
        <row r="104">
          <cell r="D104">
            <v>1.436493295413823</v>
          </cell>
          <cell r="E104">
            <v>-3.0519605843648936</v>
          </cell>
        </row>
        <row r="105">
          <cell r="D105">
            <v>1.436493295413823</v>
          </cell>
          <cell r="E105">
            <v>-3.0519605843648936</v>
          </cell>
        </row>
        <row r="106">
          <cell r="D106">
            <v>1.436493295413823</v>
          </cell>
          <cell r="E106">
            <v>-3.0519605843648936</v>
          </cell>
        </row>
        <row r="107">
          <cell r="D107">
            <v>1.436493295413823</v>
          </cell>
          <cell r="E107">
            <v>-3.0519605843648936</v>
          </cell>
        </row>
        <row r="108">
          <cell r="D108">
            <v>1.436493295413823</v>
          </cell>
          <cell r="E108">
            <v>-3.0519605843648936</v>
          </cell>
        </row>
        <row r="109">
          <cell r="D109">
            <v>1.436493295413823</v>
          </cell>
          <cell r="E109">
            <v>-3.0519605843648936</v>
          </cell>
        </row>
        <row r="110">
          <cell r="D110">
            <v>1.436493295413823</v>
          </cell>
          <cell r="E110">
            <v>-3.0519605843648936</v>
          </cell>
        </row>
        <row r="111">
          <cell r="D111">
            <v>1.436493295413823</v>
          </cell>
          <cell r="E111">
            <v>-3.0519605843648936</v>
          </cell>
        </row>
        <row r="112">
          <cell r="D112">
            <v>1.436493295413823</v>
          </cell>
          <cell r="E112">
            <v>-3.0519605843648936</v>
          </cell>
        </row>
        <row r="113">
          <cell r="D113">
            <v>1.436493295413823</v>
          </cell>
          <cell r="E113">
            <v>-3.0519605843648936</v>
          </cell>
        </row>
        <row r="114">
          <cell r="D114">
            <v>1.436493295413823</v>
          </cell>
          <cell r="E114">
            <v>-3.0519605843648936</v>
          </cell>
        </row>
        <row r="115">
          <cell r="D115">
            <v>1.436493295413823</v>
          </cell>
          <cell r="E115">
            <v>-3.0519605843648936</v>
          </cell>
        </row>
        <row r="116">
          <cell r="D116">
            <v>1.436493295413823</v>
          </cell>
          <cell r="E116">
            <v>-3.0519605843648936</v>
          </cell>
        </row>
        <row r="117">
          <cell r="D117">
            <v>1.436493295413823</v>
          </cell>
          <cell r="E117">
            <v>-3.0519605843648936</v>
          </cell>
        </row>
        <row r="118">
          <cell r="D118">
            <v>1.436493295413823</v>
          </cell>
          <cell r="E118">
            <v>-3.0519605843648936</v>
          </cell>
        </row>
        <row r="119">
          <cell r="D119">
            <v>1.436493295413823</v>
          </cell>
          <cell r="E119">
            <v>-3.0519605843648936</v>
          </cell>
        </row>
        <row r="120">
          <cell r="D120">
            <v>1.436493295413823</v>
          </cell>
          <cell r="E120">
            <v>-3.0519605843648936</v>
          </cell>
        </row>
        <row r="121">
          <cell r="D121">
            <v>1.436493295413823</v>
          </cell>
          <cell r="E121">
            <v>-3.0519605843648936</v>
          </cell>
        </row>
        <row r="122">
          <cell r="D122">
            <v>1.436493295413823</v>
          </cell>
          <cell r="E122">
            <v>-3.0519605843648936</v>
          </cell>
        </row>
        <row r="123">
          <cell r="D123">
            <v>1.436493295413823</v>
          </cell>
          <cell r="E123">
            <v>-3.0519605843648936</v>
          </cell>
        </row>
        <row r="124">
          <cell r="D124">
            <v>1.436493295413823</v>
          </cell>
          <cell r="E124">
            <v>-3.0519605843648936</v>
          </cell>
        </row>
        <row r="125">
          <cell r="D125">
            <v>1.436493295413823</v>
          </cell>
          <cell r="E125">
            <v>-3.0519605843648936</v>
          </cell>
        </row>
        <row r="126">
          <cell r="D126">
            <v>1.436493295413823</v>
          </cell>
          <cell r="E126">
            <v>-3.0519605843648936</v>
          </cell>
        </row>
        <row r="127">
          <cell r="D127">
            <v>1.436493295413823</v>
          </cell>
          <cell r="E127">
            <v>-3.0519605843648936</v>
          </cell>
        </row>
        <row r="128">
          <cell r="D128">
            <v>1.436493295413823</v>
          </cell>
          <cell r="E128">
            <v>-3.0519605843648936</v>
          </cell>
        </row>
        <row r="129">
          <cell r="D129">
            <v>1.436493295413823</v>
          </cell>
          <cell r="E129">
            <v>-3.0519605843648936</v>
          </cell>
        </row>
        <row r="130">
          <cell r="D130">
            <v>1.436493295413823</v>
          </cell>
          <cell r="E130">
            <v>-3.0519605843648936</v>
          </cell>
        </row>
        <row r="131">
          <cell r="D131">
            <v>1.436493295413823</v>
          </cell>
          <cell r="E131">
            <v>-3.0519605843648936</v>
          </cell>
        </row>
        <row r="132">
          <cell r="D132">
            <v>1.436493295413823</v>
          </cell>
          <cell r="E132">
            <v>-3.0519605843648936</v>
          </cell>
        </row>
        <row r="133">
          <cell r="D133">
            <v>1.436493295413823</v>
          </cell>
          <cell r="E133">
            <v>-3.0519605843648936</v>
          </cell>
        </row>
        <row r="134">
          <cell r="D134">
            <v>1.436493295413823</v>
          </cell>
          <cell r="E134">
            <v>-3.0519605843648936</v>
          </cell>
        </row>
        <row r="135">
          <cell r="D135">
            <v>1.436493295413823</v>
          </cell>
          <cell r="E135">
            <v>-3.0519605843648936</v>
          </cell>
        </row>
        <row r="136">
          <cell r="D136">
            <v>1.436493295413823</v>
          </cell>
          <cell r="E136">
            <v>-3.0519605843648936</v>
          </cell>
        </row>
        <row r="137">
          <cell r="D137">
            <v>1.436493295413823</v>
          </cell>
          <cell r="E137">
            <v>-3.0519605843648936</v>
          </cell>
        </row>
        <row r="138">
          <cell r="D138">
            <v>1.436493295413823</v>
          </cell>
          <cell r="E138">
            <v>-3.0519605843648936</v>
          </cell>
        </row>
        <row r="139">
          <cell r="D139">
            <v>1.436493295413823</v>
          </cell>
          <cell r="E139">
            <v>-3.0519605843648936</v>
          </cell>
        </row>
        <row r="140">
          <cell r="D140">
            <v>1.436493295413823</v>
          </cell>
          <cell r="E140">
            <v>-3.0519605843648936</v>
          </cell>
        </row>
        <row r="141">
          <cell r="D141">
            <v>1.436493295413823</v>
          </cell>
          <cell r="E141">
            <v>-3.0519605843648936</v>
          </cell>
        </row>
        <row r="142">
          <cell r="D142">
            <v>1.436493295413823</v>
          </cell>
          <cell r="E142">
            <v>-3.0519605843648936</v>
          </cell>
        </row>
        <row r="143">
          <cell r="D143">
            <v>1.436493295413823</v>
          </cell>
          <cell r="E143">
            <v>-3.0519605843648936</v>
          </cell>
        </row>
        <row r="144">
          <cell r="D144">
            <v>1.436493295413823</v>
          </cell>
          <cell r="E144">
            <v>-3.0519605843648936</v>
          </cell>
        </row>
        <row r="145">
          <cell r="D145">
            <v>1.436493295413823</v>
          </cell>
          <cell r="E145">
            <v>-3.0519605843648936</v>
          </cell>
        </row>
        <row r="146">
          <cell r="D146">
            <v>1.436493295413823</v>
          </cell>
          <cell r="E146">
            <v>-3.0519605843648936</v>
          </cell>
        </row>
        <row r="147">
          <cell r="D147">
            <v>1.436493295413823</v>
          </cell>
          <cell r="E147">
            <v>-3.0519605843648936</v>
          </cell>
        </row>
        <row r="148">
          <cell r="D148">
            <v>1.436493295413823</v>
          </cell>
          <cell r="E148">
            <v>-3.0519605843648936</v>
          </cell>
        </row>
        <row r="149">
          <cell r="D149">
            <v>1.436493295413823</v>
          </cell>
          <cell r="E149">
            <v>-3.0519605843648936</v>
          </cell>
        </row>
        <row r="150">
          <cell r="D150">
            <v>1.436493295413823</v>
          </cell>
          <cell r="E150">
            <v>-3.0519605843648936</v>
          </cell>
        </row>
        <row r="151">
          <cell r="D151">
            <v>1.436493295413823</v>
          </cell>
          <cell r="E151">
            <v>-3.0519605843648936</v>
          </cell>
        </row>
        <row r="152">
          <cell r="D152">
            <v>1.436493295413823</v>
          </cell>
          <cell r="E152">
            <v>-3.0519605843648936</v>
          </cell>
        </row>
        <row r="153">
          <cell r="D153">
            <v>1.436493295413823</v>
          </cell>
          <cell r="E153">
            <v>-3.0519605843648936</v>
          </cell>
        </row>
        <row r="154">
          <cell r="D154">
            <v>1.436493295413823</v>
          </cell>
          <cell r="E154">
            <v>-3.0519605843648936</v>
          </cell>
        </row>
        <row r="155">
          <cell r="D155">
            <v>1.436493295413823</v>
          </cell>
          <cell r="E155">
            <v>-3.0519605843648936</v>
          </cell>
        </row>
        <row r="156">
          <cell r="D156">
            <v>1.436493295413823</v>
          </cell>
          <cell r="E156">
            <v>-3.0519605843648936</v>
          </cell>
        </row>
        <row r="157">
          <cell r="D157">
            <v>1.436493295413823</v>
          </cell>
          <cell r="E157">
            <v>-3.0519605843648936</v>
          </cell>
        </row>
        <row r="158">
          <cell r="D158">
            <v>1.436493295413823</v>
          </cell>
          <cell r="E158">
            <v>-3.0519605843648936</v>
          </cell>
        </row>
        <row r="159">
          <cell r="D159">
            <v>1.436493295413823</v>
          </cell>
          <cell r="E159">
            <v>-3.0519605843648936</v>
          </cell>
        </row>
        <row r="160">
          <cell r="D160">
            <v>1.436493295413823</v>
          </cell>
          <cell r="E160">
            <v>-3.0519605843648936</v>
          </cell>
        </row>
        <row r="161">
          <cell r="D161">
            <v>1.436493295413823</v>
          </cell>
          <cell r="E161">
            <v>-3.0519605843648936</v>
          </cell>
        </row>
        <row r="162">
          <cell r="D162">
            <v>1.436493295413823</v>
          </cell>
          <cell r="E162">
            <v>-3.0519605843648936</v>
          </cell>
        </row>
        <row r="163">
          <cell r="D163">
            <v>1.436493295413823</v>
          </cell>
          <cell r="E163">
            <v>-3.0519605843648936</v>
          </cell>
        </row>
        <row r="164">
          <cell r="D164">
            <v>1.436493295413823</v>
          </cell>
          <cell r="E164">
            <v>-3.0519605843648936</v>
          </cell>
        </row>
        <row r="165">
          <cell r="D165">
            <v>1.436493295413823</v>
          </cell>
          <cell r="E165">
            <v>-3.0519605843648936</v>
          </cell>
        </row>
        <row r="166">
          <cell r="D166">
            <v>1.436493295413823</v>
          </cell>
          <cell r="E166">
            <v>-3.0519605843648936</v>
          </cell>
        </row>
        <row r="167">
          <cell r="D167">
            <v>1.436493295413823</v>
          </cell>
          <cell r="E167">
            <v>-3.0519605843648936</v>
          </cell>
        </row>
        <row r="168">
          <cell r="D168">
            <v>1.436493295413823</v>
          </cell>
          <cell r="E168">
            <v>-3.0519605843648936</v>
          </cell>
        </row>
        <row r="169">
          <cell r="D169">
            <v>1.436493295413823</v>
          </cell>
          <cell r="E169">
            <v>-3.0519605843648936</v>
          </cell>
        </row>
        <row r="170">
          <cell r="D170">
            <v>1.436493295413823</v>
          </cell>
          <cell r="E170">
            <v>-3.0519605843648936</v>
          </cell>
        </row>
        <row r="171">
          <cell r="D171">
            <v>1.436493295413823</v>
          </cell>
          <cell r="E171">
            <v>-3.0519605843648936</v>
          </cell>
        </row>
        <row r="172">
          <cell r="D172">
            <v>1.436493295413823</v>
          </cell>
          <cell r="E172">
            <v>-3.0519605843648936</v>
          </cell>
        </row>
        <row r="173">
          <cell r="D173">
            <v>1.436493295413823</v>
          </cell>
          <cell r="E173">
            <v>-3.0519605843648936</v>
          </cell>
        </row>
        <row r="174">
          <cell r="D174">
            <v>1.436493295413823</v>
          </cell>
          <cell r="E174">
            <v>-3.0519605843648936</v>
          </cell>
        </row>
        <row r="175">
          <cell r="D175">
            <v>1.436493295413823</v>
          </cell>
          <cell r="E175">
            <v>-3.0519605843648936</v>
          </cell>
        </row>
        <row r="176">
          <cell r="D176">
            <v>1.436493295413823</v>
          </cell>
          <cell r="E176">
            <v>-3.0519605843648936</v>
          </cell>
        </row>
        <row r="177">
          <cell r="D177">
            <v>1.436493295413823</v>
          </cell>
          <cell r="E177">
            <v>-3.0519605843648936</v>
          </cell>
        </row>
        <row r="178">
          <cell r="D178">
            <v>1.436493295413823</v>
          </cell>
          <cell r="E178">
            <v>-3.0519605843648936</v>
          </cell>
        </row>
        <row r="179">
          <cell r="D179">
            <v>1.436493295413823</v>
          </cell>
          <cell r="E179">
            <v>-3.0519605843648936</v>
          </cell>
        </row>
        <row r="180">
          <cell r="D180">
            <v>1.436493295413823</v>
          </cell>
          <cell r="E180">
            <v>-3.0519605843648936</v>
          </cell>
        </row>
        <row r="181">
          <cell r="D181">
            <v>1.436493295413823</v>
          </cell>
          <cell r="E181">
            <v>-3.0519605843648936</v>
          </cell>
        </row>
        <row r="182">
          <cell r="D182">
            <v>1.436493295413823</v>
          </cell>
          <cell r="E182">
            <v>-3.0519605843648936</v>
          </cell>
        </row>
        <row r="183">
          <cell r="D183">
            <v>1.436493295413823</v>
          </cell>
          <cell r="E183">
            <v>-3.0519605843648936</v>
          </cell>
        </row>
        <row r="184">
          <cell r="D184">
            <v>1.436493295413823</v>
          </cell>
          <cell r="E184">
            <v>-3.0519605843648936</v>
          </cell>
        </row>
        <row r="185">
          <cell r="D185">
            <v>1.436493295413823</v>
          </cell>
          <cell r="E185">
            <v>-3.0519605843648936</v>
          </cell>
        </row>
        <row r="186">
          <cell r="D186">
            <v>1.436493295413823</v>
          </cell>
          <cell r="E186">
            <v>-3.0519605843648936</v>
          </cell>
        </row>
        <row r="187">
          <cell r="D187">
            <v>1.436493295413823</v>
          </cell>
          <cell r="E187">
            <v>-3.0519605843648936</v>
          </cell>
        </row>
        <row r="188">
          <cell r="D188">
            <v>1.436493295413823</v>
          </cell>
          <cell r="E188">
            <v>-3.0519605843648936</v>
          </cell>
        </row>
        <row r="189">
          <cell r="D189">
            <v>1.436493295413823</v>
          </cell>
          <cell r="E189">
            <v>-3.0519605843648936</v>
          </cell>
        </row>
        <row r="190">
          <cell r="D190">
            <v>1.436493295413823</v>
          </cell>
          <cell r="E190">
            <v>-3.0519605843648936</v>
          </cell>
        </row>
        <row r="191">
          <cell r="D191">
            <v>1.436493295413823</v>
          </cell>
          <cell r="E191">
            <v>-3.0519605843648936</v>
          </cell>
        </row>
        <row r="192">
          <cell r="D192">
            <v>1.436493295413823</v>
          </cell>
          <cell r="E192">
            <v>-3.0519605843648936</v>
          </cell>
        </row>
        <row r="193">
          <cell r="D193">
            <v>1.436493295413823</v>
          </cell>
          <cell r="E193">
            <v>-3.0519605843648936</v>
          </cell>
        </row>
        <row r="194">
          <cell r="D194">
            <v>1.436493295413823</v>
          </cell>
          <cell r="E194">
            <v>-3.0519605843648936</v>
          </cell>
        </row>
        <row r="195">
          <cell r="D195">
            <v>1.436493295413823</v>
          </cell>
          <cell r="E195">
            <v>-3.0519605843648936</v>
          </cell>
        </row>
        <row r="196">
          <cell r="D196">
            <v>1.436493295413823</v>
          </cell>
          <cell r="E196">
            <v>-3.0519605843648936</v>
          </cell>
        </row>
        <row r="197">
          <cell r="D197">
            <v>1.436493295413823</v>
          </cell>
          <cell r="E197">
            <v>-3.0519605843648936</v>
          </cell>
        </row>
        <row r="198">
          <cell r="D198">
            <v>1.436493295413823</v>
          </cell>
          <cell r="E198">
            <v>-3.0519605843648936</v>
          </cell>
        </row>
        <row r="199">
          <cell r="D199">
            <v>1.436493295413823</v>
          </cell>
          <cell r="E199">
            <v>-3.0519605843648936</v>
          </cell>
        </row>
        <row r="200">
          <cell r="D200">
            <v>1.436493295413823</v>
          </cell>
          <cell r="E200">
            <v>-3.0519605843648936</v>
          </cell>
        </row>
        <row r="201">
          <cell r="D201">
            <v>1.436493295413823</v>
          </cell>
          <cell r="E201">
            <v>-3.0519605843648936</v>
          </cell>
        </row>
        <row r="202">
          <cell r="D202">
            <v>1.436493295413823</v>
          </cell>
          <cell r="E202">
            <v>-3.0519605843648936</v>
          </cell>
        </row>
        <row r="203">
          <cell r="D203">
            <v>1.436493295413823</v>
          </cell>
          <cell r="E203">
            <v>-3.0519605843648936</v>
          </cell>
        </row>
        <row r="204">
          <cell r="D204">
            <v>1.436493295413823</v>
          </cell>
          <cell r="E204">
            <v>-3.0519605843648936</v>
          </cell>
        </row>
        <row r="205">
          <cell r="D205">
            <v>1.436493295413823</v>
          </cell>
          <cell r="E205">
            <v>-3.0519605843648936</v>
          </cell>
        </row>
        <row r="206">
          <cell r="D206">
            <v>1.436493295413823</v>
          </cell>
          <cell r="E206">
            <v>-3.0519605843648936</v>
          </cell>
        </row>
        <row r="207">
          <cell r="D207">
            <v>1.436493295413823</v>
          </cell>
          <cell r="E207">
            <v>-3.0519605843648936</v>
          </cell>
        </row>
        <row r="208">
          <cell r="D208">
            <v>1.436493295413823</v>
          </cell>
          <cell r="E208">
            <v>-3.0519605843648936</v>
          </cell>
        </row>
        <row r="209">
          <cell r="D209">
            <v>1.436493295413823</v>
          </cell>
          <cell r="E209">
            <v>-3.0519605843648936</v>
          </cell>
        </row>
        <row r="210">
          <cell r="D210">
            <v>1.436493295413823</v>
          </cell>
          <cell r="E210">
            <v>-3.0519605843648936</v>
          </cell>
        </row>
        <row r="211">
          <cell r="D211">
            <v>1.436493295413823</v>
          </cell>
          <cell r="E211">
            <v>-3.0519605843648936</v>
          </cell>
        </row>
        <row r="212">
          <cell r="D212">
            <v>1.436493295413823</v>
          </cell>
          <cell r="E212">
            <v>-3.0519605843648936</v>
          </cell>
        </row>
        <row r="213">
          <cell r="D213">
            <v>1.436493295413823</v>
          </cell>
          <cell r="E213">
            <v>-3.0519605843648936</v>
          </cell>
        </row>
        <row r="214">
          <cell r="D214">
            <v>1.436493295413823</v>
          </cell>
          <cell r="E214">
            <v>-3.0519605843648936</v>
          </cell>
        </row>
        <row r="215">
          <cell r="D215">
            <v>1.436493295413823</v>
          </cell>
          <cell r="E215">
            <v>-3.0519605843648936</v>
          </cell>
        </row>
        <row r="216">
          <cell r="D216">
            <v>1.436493295413823</v>
          </cell>
          <cell r="E216">
            <v>-3.0519605843648936</v>
          </cell>
        </row>
        <row r="217">
          <cell r="D217">
            <v>1.436493295413823</v>
          </cell>
          <cell r="E217">
            <v>-3.0519605843648936</v>
          </cell>
        </row>
        <row r="218">
          <cell r="D218">
            <v>1.436493295413823</v>
          </cell>
          <cell r="E218">
            <v>-3.0519605843648936</v>
          </cell>
        </row>
        <row r="219">
          <cell r="D219">
            <v>1.436493295413823</v>
          </cell>
          <cell r="E219">
            <v>-3.0519605843648936</v>
          </cell>
        </row>
        <row r="220">
          <cell r="D220">
            <v>1.436493295413823</v>
          </cell>
          <cell r="E220">
            <v>-3.0519605843648936</v>
          </cell>
        </row>
        <row r="221">
          <cell r="D221">
            <v>1.436493295413823</v>
          </cell>
          <cell r="E221">
            <v>-3.0519605843648936</v>
          </cell>
        </row>
        <row r="222">
          <cell r="D222">
            <v>1.436493295413823</v>
          </cell>
          <cell r="E222">
            <v>-3.0519605843648936</v>
          </cell>
        </row>
        <row r="223">
          <cell r="D223">
            <v>1.436493295413823</v>
          </cell>
          <cell r="E223">
            <v>-3.0519605843648936</v>
          </cell>
        </row>
        <row r="224">
          <cell r="D224">
            <v>1.436493295413823</v>
          </cell>
          <cell r="E224">
            <v>-3.0519605843648936</v>
          </cell>
        </row>
        <row r="225">
          <cell r="D225">
            <v>1.436493295413823</v>
          </cell>
          <cell r="E225">
            <v>-3.0519605843648936</v>
          </cell>
        </row>
        <row r="226">
          <cell r="D226">
            <v>1.436493295413823</v>
          </cell>
          <cell r="E226">
            <v>-3.0519605843648936</v>
          </cell>
        </row>
        <row r="227">
          <cell r="D227">
            <v>1.436493295413823</v>
          </cell>
          <cell r="E227">
            <v>-3.0519605843648936</v>
          </cell>
        </row>
        <row r="228">
          <cell r="D228">
            <v>1.436493295413823</v>
          </cell>
          <cell r="E228">
            <v>-3.0519605843648936</v>
          </cell>
        </row>
        <row r="229">
          <cell r="D229">
            <v>1.436493295413823</v>
          </cell>
          <cell r="E229">
            <v>-3.0519605843648936</v>
          </cell>
        </row>
        <row r="230">
          <cell r="D230">
            <v>1.436493295413823</v>
          </cell>
          <cell r="E230">
            <v>-3.0519605843648936</v>
          </cell>
        </row>
        <row r="231">
          <cell r="D231">
            <v>1.436493295413823</v>
          </cell>
          <cell r="E231">
            <v>-3.0519605843648936</v>
          </cell>
        </row>
        <row r="232">
          <cell r="D232">
            <v>1.436493295413823</v>
          </cell>
          <cell r="E232">
            <v>-3.0519605843648936</v>
          </cell>
        </row>
        <row r="233">
          <cell r="D233">
            <v>1.436493295413823</v>
          </cell>
          <cell r="E233">
            <v>-3.0519605843648936</v>
          </cell>
        </row>
        <row r="234">
          <cell r="D234">
            <v>1.436493295413823</v>
          </cell>
          <cell r="E234">
            <v>-3.0519605843648936</v>
          </cell>
        </row>
        <row r="235">
          <cell r="D235">
            <v>1.436493295413823</v>
          </cell>
          <cell r="E235">
            <v>-3.0519605843648936</v>
          </cell>
        </row>
        <row r="236">
          <cell r="D236">
            <v>1.436493295413823</v>
          </cell>
          <cell r="E236">
            <v>-3.0519605843648936</v>
          </cell>
        </row>
        <row r="237">
          <cell r="D237">
            <v>1.436493295413823</v>
          </cell>
          <cell r="E237">
            <v>-3.0519605843648936</v>
          </cell>
        </row>
        <row r="238">
          <cell r="D238">
            <v>1.436493295413823</v>
          </cell>
          <cell r="E238">
            <v>-3.0519605843648936</v>
          </cell>
        </row>
        <row r="239">
          <cell r="D239">
            <v>1.436493295413823</v>
          </cell>
          <cell r="E239">
            <v>-3.0519605843648936</v>
          </cell>
        </row>
        <row r="240">
          <cell r="D240">
            <v>1.436493295413823</v>
          </cell>
          <cell r="E240">
            <v>-3.0519605843648936</v>
          </cell>
        </row>
        <row r="241">
          <cell r="D241">
            <v>1.436493295413823</v>
          </cell>
          <cell r="E241">
            <v>-3.0519605843648936</v>
          </cell>
        </row>
        <row r="242">
          <cell r="D242">
            <v>1.436493295413823</v>
          </cell>
          <cell r="E242">
            <v>-3.0519605843648936</v>
          </cell>
        </row>
        <row r="243">
          <cell r="D243">
            <v>1.436493295413823</v>
          </cell>
          <cell r="E243">
            <v>-3.0519605843648936</v>
          </cell>
        </row>
        <row r="244">
          <cell r="D244">
            <v>1.436493295413823</v>
          </cell>
          <cell r="E244">
            <v>-3.0519605843648936</v>
          </cell>
        </row>
        <row r="245">
          <cell r="D245">
            <v>1.436493295413823</v>
          </cell>
          <cell r="E245">
            <v>-3.0519605843648936</v>
          </cell>
        </row>
        <row r="246">
          <cell r="D246">
            <v>1.436493295413823</v>
          </cell>
          <cell r="E246">
            <v>-3.0519605843648936</v>
          </cell>
        </row>
        <row r="247">
          <cell r="D247">
            <v>1.436493295413823</v>
          </cell>
          <cell r="E247">
            <v>-3.0519605843648936</v>
          </cell>
        </row>
        <row r="248">
          <cell r="D248">
            <v>1.436493295413823</v>
          </cell>
          <cell r="E248">
            <v>-3.0519605843648936</v>
          </cell>
        </row>
        <row r="249">
          <cell r="D249">
            <v>1.436493295413823</v>
          </cell>
          <cell r="E249">
            <v>-3.0519605843648936</v>
          </cell>
        </row>
        <row r="250">
          <cell r="D250">
            <v>1.436493295413823</v>
          </cell>
          <cell r="E250">
            <v>-3.0519605843648936</v>
          </cell>
        </row>
        <row r="251">
          <cell r="D251">
            <v>1.436493295413823</v>
          </cell>
          <cell r="E251">
            <v>-3.0519605843648936</v>
          </cell>
        </row>
        <row r="252">
          <cell r="D252">
            <v>1.436493295413823</v>
          </cell>
          <cell r="E252">
            <v>-3.0519605843648936</v>
          </cell>
        </row>
        <row r="253">
          <cell r="D253">
            <v>1.436493295413823</v>
          </cell>
          <cell r="E253">
            <v>-3.0519605843648936</v>
          </cell>
        </row>
        <row r="254">
          <cell r="D254">
            <v>1.436493295413823</v>
          </cell>
          <cell r="E254">
            <v>-3.0519605843648936</v>
          </cell>
        </row>
        <row r="255">
          <cell r="D255">
            <v>1.436493295413823</v>
          </cell>
          <cell r="E255">
            <v>-3.0519605843648936</v>
          </cell>
        </row>
        <row r="256">
          <cell r="D256">
            <v>1.436493295413823</v>
          </cell>
          <cell r="E256">
            <v>-3.0519605843648936</v>
          </cell>
        </row>
        <row r="257">
          <cell r="D257">
            <v>1.436493295413823</v>
          </cell>
          <cell r="E257">
            <v>-3.0519605843648936</v>
          </cell>
        </row>
        <row r="258">
          <cell r="D258">
            <v>1.436493295413823</v>
          </cell>
          <cell r="E258">
            <v>-3.0519605843648936</v>
          </cell>
        </row>
        <row r="259">
          <cell r="D259">
            <v>1.436493295413823</v>
          </cell>
          <cell r="E259">
            <v>-3.0519605843648936</v>
          </cell>
        </row>
        <row r="260">
          <cell r="D260">
            <v>1.436493295413823</v>
          </cell>
          <cell r="E260">
            <v>-3.0519605843648936</v>
          </cell>
        </row>
        <row r="261">
          <cell r="D261">
            <v>1.436493295413823</v>
          </cell>
          <cell r="E261">
            <v>-3.0519605843648936</v>
          </cell>
        </row>
        <row r="262">
          <cell r="D262">
            <v>1.436493295413823</v>
          </cell>
          <cell r="E262">
            <v>-3.0519605843648936</v>
          </cell>
        </row>
        <row r="263">
          <cell r="D263">
            <v>1.436493295413823</v>
          </cell>
          <cell r="E263">
            <v>-3.0519605843648936</v>
          </cell>
        </row>
        <row r="264">
          <cell r="D264">
            <v>1.436493295413823</v>
          </cell>
          <cell r="E264">
            <v>-3.0519605843648936</v>
          </cell>
        </row>
        <row r="265">
          <cell r="D265">
            <v>1.436493295413823</v>
          </cell>
          <cell r="E265">
            <v>-3.0519605843648936</v>
          </cell>
        </row>
        <row r="266">
          <cell r="D266">
            <v>1.436493295413823</v>
          </cell>
          <cell r="E266">
            <v>-3.0519605843648936</v>
          </cell>
        </row>
        <row r="267">
          <cell r="D267">
            <v>1.436493295413823</v>
          </cell>
          <cell r="E267">
            <v>-3.0519605843648936</v>
          </cell>
        </row>
        <row r="268">
          <cell r="D268">
            <v>1.436493295413823</v>
          </cell>
          <cell r="E268">
            <v>-3.0519605843648936</v>
          </cell>
        </row>
        <row r="269">
          <cell r="D269">
            <v>1.436493295413823</v>
          </cell>
          <cell r="E269">
            <v>-3.0519605843648936</v>
          </cell>
        </row>
        <row r="270">
          <cell r="D270">
            <v>1.436493295413823</v>
          </cell>
          <cell r="E270">
            <v>-3.0519605843648936</v>
          </cell>
        </row>
        <row r="271">
          <cell r="D271">
            <v>1.436493295413823</v>
          </cell>
          <cell r="E271">
            <v>-3.0519605843648936</v>
          </cell>
        </row>
        <row r="272">
          <cell r="D272">
            <v>1.436493295413823</v>
          </cell>
          <cell r="E272">
            <v>-3.0519605843648936</v>
          </cell>
        </row>
        <row r="273">
          <cell r="D273">
            <v>1.436493295413823</v>
          </cell>
          <cell r="E273">
            <v>-3.0519605843648936</v>
          </cell>
        </row>
        <row r="274">
          <cell r="D274">
            <v>1.436493295413823</v>
          </cell>
          <cell r="E274">
            <v>-3.0519605843648936</v>
          </cell>
        </row>
        <row r="275">
          <cell r="D275">
            <v>1.436493295413823</v>
          </cell>
          <cell r="E275">
            <v>-3.0519605843648936</v>
          </cell>
        </row>
        <row r="276">
          <cell r="D276">
            <v>1.436493295413823</v>
          </cell>
          <cell r="E276">
            <v>-3.0519605843648936</v>
          </cell>
        </row>
        <row r="277">
          <cell r="D277">
            <v>1.436493295413823</v>
          </cell>
          <cell r="E277">
            <v>-3.0519605843648936</v>
          </cell>
        </row>
        <row r="278">
          <cell r="D278">
            <v>1.436493295413823</v>
          </cell>
          <cell r="E278">
            <v>-3.0519605843648936</v>
          </cell>
        </row>
        <row r="279">
          <cell r="D279">
            <v>1.436493295413823</v>
          </cell>
          <cell r="E279">
            <v>-3.0519605843648936</v>
          </cell>
        </row>
        <row r="280">
          <cell r="D280">
            <v>1.436493295413823</v>
          </cell>
          <cell r="E280">
            <v>-3.0519605843648936</v>
          </cell>
        </row>
        <row r="281">
          <cell r="D281">
            <v>1.436493295413823</v>
          </cell>
          <cell r="E281">
            <v>-3.0519605843648936</v>
          </cell>
        </row>
        <row r="282">
          <cell r="D282">
            <v>1.436493295413823</v>
          </cell>
          <cell r="E282">
            <v>-3.0519605843648936</v>
          </cell>
        </row>
        <row r="283">
          <cell r="D283">
            <v>1.436493295413823</v>
          </cell>
          <cell r="E283">
            <v>-3.0519605843648936</v>
          </cell>
        </row>
        <row r="284">
          <cell r="D284">
            <v>1.436493295413823</v>
          </cell>
          <cell r="E284">
            <v>-3.0519605843648936</v>
          </cell>
        </row>
        <row r="285">
          <cell r="D285">
            <v>1.436493295413823</v>
          </cell>
          <cell r="E285">
            <v>-3.0519605843648936</v>
          </cell>
        </row>
        <row r="286">
          <cell r="D286">
            <v>1.436493295413823</v>
          </cell>
          <cell r="E286">
            <v>-3.0519605843648936</v>
          </cell>
        </row>
        <row r="287">
          <cell r="D287">
            <v>1.436493295413823</v>
          </cell>
          <cell r="E287">
            <v>-3.0519605843648936</v>
          </cell>
        </row>
        <row r="288">
          <cell r="D288">
            <v>1.436493295413823</v>
          </cell>
          <cell r="E288">
            <v>-3.0519605843648936</v>
          </cell>
        </row>
        <row r="289">
          <cell r="D289">
            <v>1.436493295413823</v>
          </cell>
          <cell r="E289">
            <v>-3.0519605843648936</v>
          </cell>
        </row>
        <row r="290">
          <cell r="D290">
            <v>1.436493295413823</v>
          </cell>
          <cell r="E290">
            <v>-3.0519605843648936</v>
          </cell>
        </row>
        <row r="291">
          <cell r="D291">
            <v>1.436493295413823</v>
          </cell>
          <cell r="E291">
            <v>-3.0519605843648936</v>
          </cell>
        </row>
        <row r="292">
          <cell r="D292">
            <v>1.436493295413823</v>
          </cell>
          <cell r="E292">
            <v>-3.0519605843648936</v>
          </cell>
        </row>
        <row r="293">
          <cell r="D293">
            <v>1.436493295413823</v>
          </cell>
          <cell r="E293">
            <v>-3.0519605843648936</v>
          </cell>
        </row>
        <row r="294">
          <cell r="D294">
            <v>1.436493295413823</v>
          </cell>
          <cell r="E294">
            <v>-3.0519605843648936</v>
          </cell>
        </row>
        <row r="295">
          <cell r="D295">
            <v>1.436493295413823</v>
          </cell>
          <cell r="E295">
            <v>-3.0519605843648936</v>
          </cell>
        </row>
        <row r="296">
          <cell r="D296">
            <v>1.436493295413823</v>
          </cell>
          <cell r="E296">
            <v>-3.0519605843648936</v>
          </cell>
        </row>
        <row r="297">
          <cell r="D297">
            <v>1.436493295413823</v>
          </cell>
          <cell r="E297">
            <v>-3.0519605843648936</v>
          </cell>
        </row>
        <row r="298">
          <cell r="D298">
            <v>1.436493295413823</v>
          </cell>
          <cell r="E298">
            <v>-3.0519605843648936</v>
          </cell>
        </row>
        <row r="299">
          <cell r="D299">
            <v>1.436493295413823</v>
          </cell>
          <cell r="E299">
            <v>-3.0519605843648936</v>
          </cell>
        </row>
        <row r="300">
          <cell r="D300">
            <v>1.436493295413823</v>
          </cell>
          <cell r="E300">
            <v>-3.0519605843648936</v>
          </cell>
        </row>
        <row r="301">
          <cell r="D301">
            <v>1.436493295413823</v>
          </cell>
          <cell r="E301">
            <v>-3.0519605843648936</v>
          </cell>
        </row>
        <row r="302">
          <cell r="D302">
            <v>1.436493295413823</v>
          </cell>
          <cell r="E302">
            <v>-3.0519605843648936</v>
          </cell>
        </row>
        <row r="303">
          <cell r="D303">
            <v>1.436493295413823</v>
          </cell>
          <cell r="E303">
            <v>-3.0519605843648936</v>
          </cell>
        </row>
        <row r="304">
          <cell r="D304">
            <v>1.436493295413823</v>
          </cell>
          <cell r="E304">
            <v>-3.0519605843648936</v>
          </cell>
        </row>
        <row r="305">
          <cell r="D305">
            <v>1.436493295413823</v>
          </cell>
          <cell r="E305">
            <v>-3.0519605843648936</v>
          </cell>
        </row>
        <row r="306">
          <cell r="D306">
            <v>1.436493295413823</v>
          </cell>
          <cell r="E306">
            <v>-3.0519605843648936</v>
          </cell>
        </row>
        <row r="307">
          <cell r="D307">
            <v>1.436493295413823</v>
          </cell>
          <cell r="E307">
            <v>-3.0519605843648936</v>
          </cell>
        </row>
        <row r="308">
          <cell r="D308">
            <v>1.436493295413823</v>
          </cell>
          <cell r="E308">
            <v>-3.0519605843648936</v>
          </cell>
        </row>
        <row r="309">
          <cell r="D309">
            <v>1.436493295413823</v>
          </cell>
          <cell r="E309">
            <v>-3.0519605843648936</v>
          </cell>
        </row>
        <row r="310">
          <cell r="D310">
            <v>1.436493295413823</v>
          </cell>
          <cell r="E310">
            <v>-3.0519605843648936</v>
          </cell>
        </row>
        <row r="311">
          <cell r="D311">
            <v>1.436493295413823</v>
          </cell>
          <cell r="E311">
            <v>-3.0519605843648936</v>
          </cell>
        </row>
        <row r="312">
          <cell r="D312">
            <v>1.436493295413823</v>
          </cell>
          <cell r="E312">
            <v>-3.0519605843648936</v>
          </cell>
        </row>
        <row r="313">
          <cell r="D313">
            <v>1.436493295413823</v>
          </cell>
          <cell r="E313">
            <v>-3.0519605843648936</v>
          </cell>
        </row>
        <row r="314">
          <cell r="D314">
            <v>1.436493295413823</v>
          </cell>
          <cell r="E314">
            <v>-3.0519605843648936</v>
          </cell>
        </row>
        <row r="315">
          <cell r="D315">
            <v>1.436493295413823</v>
          </cell>
          <cell r="E315">
            <v>-3.0519605843648936</v>
          </cell>
        </row>
        <row r="316">
          <cell r="D316">
            <v>1.436493295413823</v>
          </cell>
          <cell r="E316">
            <v>-3.0519605843648936</v>
          </cell>
        </row>
        <row r="317">
          <cell r="D317">
            <v>1.436493295413823</v>
          </cell>
          <cell r="E317">
            <v>-3.0519605843648936</v>
          </cell>
        </row>
        <row r="318">
          <cell r="D318">
            <v>1.436493295413823</v>
          </cell>
          <cell r="E318">
            <v>-3.0519605843648936</v>
          </cell>
        </row>
        <row r="319">
          <cell r="D319">
            <v>1.436493295413823</v>
          </cell>
          <cell r="E319">
            <v>-3.0519605843648936</v>
          </cell>
        </row>
        <row r="320">
          <cell r="D320">
            <v>1.436493295413823</v>
          </cell>
          <cell r="E320">
            <v>-3.0519605843648936</v>
          </cell>
        </row>
        <row r="321">
          <cell r="D321">
            <v>1.436493295413823</v>
          </cell>
          <cell r="E321">
            <v>-3.0519605843648936</v>
          </cell>
        </row>
        <row r="322">
          <cell r="D322">
            <v>1.436493295413823</v>
          </cell>
          <cell r="E322">
            <v>-3.0519605843648936</v>
          </cell>
        </row>
        <row r="323">
          <cell r="D323">
            <v>1.436493295413823</v>
          </cell>
          <cell r="E323">
            <v>-3.0519605843648936</v>
          </cell>
        </row>
        <row r="324">
          <cell r="D324">
            <v>1.436493295413823</v>
          </cell>
          <cell r="E324">
            <v>-3.0519605843648936</v>
          </cell>
        </row>
        <row r="325">
          <cell r="D325">
            <v>1.436493295413823</v>
          </cell>
          <cell r="E325">
            <v>-3.0519605843648936</v>
          </cell>
        </row>
        <row r="326">
          <cell r="D326">
            <v>1.436493295413823</v>
          </cell>
          <cell r="E326">
            <v>-3.0519605843648936</v>
          </cell>
        </row>
        <row r="327">
          <cell r="D327">
            <v>1.436493295413823</v>
          </cell>
          <cell r="E327">
            <v>-3.0519605843648936</v>
          </cell>
        </row>
        <row r="328">
          <cell r="D328">
            <v>1.436493295413823</v>
          </cell>
          <cell r="E328">
            <v>-3.0519605843648936</v>
          </cell>
        </row>
        <row r="329">
          <cell r="D329">
            <v>1.436493295413823</v>
          </cell>
          <cell r="E329">
            <v>-3.0519605843648936</v>
          </cell>
        </row>
        <row r="330">
          <cell r="D330">
            <v>1.436493295413823</v>
          </cell>
          <cell r="E330">
            <v>-3.0519605843648936</v>
          </cell>
        </row>
        <row r="331">
          <cell r="D331">
            <v>1.436493295413823</v>
          </cell>
          <cell r="E331">
            <v>-3.0519605843648936</v>
          </cell>
        </row>
        <row r="332">
          <cell r="D332">
            <v>1.436493295413823</v>
          </cell>
          <cell r="E332">
            <v>-3.0519605843648936</v>
          </cell>
        </row>
        <row r="333">
          <cell r="D333">
            <v>1.436493295413823</v>
          </cell>
          <cell r="E333">
            <v>-3.0519605843648936</v>
          </cell>
        </row>
        <row r="334">
          <cell r="D334">
            <v>1.436493295413823</v>
          </cell>
          <cell r="E334">
            <v>-3.0519605843648936</v>
          </cell>
        </row>
        <row r="335">
          <cell r="D335">
            <v>1.436493295413823</v>
          </cell>
          <cell r="E335">
            <v>-3.0519605843648936</v>
          </cell>
        </row>
        <row r="336">
          <cell r="D336">
            <v>1.436493295413823</v>
          </cell>
          <cell r="E336">
            <v>-3.0519605843648936</v>
          </cell>
        </row>
        <row r="337">
          <cell r="D337">
            <v>1.436493295413823</v>
          </cell>
          <cell r="E337">
            <v>-3.0519605843648936</v>
          </cell>
        </row>
        <row r="338">
          <cell r="D338">
            <v>1.436493295413823</v>
          </cell>
          <cell r="E338">
            <v>-3.0519605843648936</v>
          </cell>
        </row>
        <row r="339">
          <cell r="D339">
            <v>1.436493295413823</v>
          </cell>
          <cell r="E339">
            <v>-3.0519605843648936</v>
          </cell>
        </row>
        <row r="340">
          <cell r="D340">
            <v>1.436493295413823</v>
          </cell>
          <cell r="E340">
            <v>-3.0519605843648936</v>
          </cell>
        </row>
        <row r="341">
          <cell r="D341">
            <v>1.436493295413823</v>
          </cell>
          <cell r="E341">
            <v>-3.0519605843648936</v>
          </cell>
        </row>
        <row r="342">
          <cell r="D342">
            <v>1.436493295413823</v>
          </cell>
          <cell r="E342">
            <v>-3.0519605843648936</v>
          </cell>
        </row>
        <row r="343">
          <cell r="D343">
            <v>1.436493295413823</v>
          </cell>
          <cell r="E343">
            <v>-3.0519605843648936</v>
          </cell>
        </row>
        <row r="344">
          <cell r="D344">
            <v>1.436493295413823</v>
          </cell>
          <cell r="E344">
            <v>-3.0519605843648936</v>
          </cell>
        </row>
        <row r="345">
          <cell r="D345">
            <v>1.436493295413823</v>
          </cell>
          <cell r="E345">
            <v>-3.0519605843648936</v>
          </cell>
        </row>
        <row r="346">
          <cell r="D346">
            <v>1.436493295413823</v>
          </cell>
          <cell r="E346">
            <v>-3.0519605843648936</v>
          </cell>
        </row>
        <row r="347">
          <cell r="D347">
            <v>1.436493295413823</v>
          </cell>
          <cell r="E347">
            <v>-3.0519605843648936</v>
          </cell>
        </row>
        <row r="348">
          <cell r="D348">
            <v>1.436493295413823</v>
          </cell>
          <cell r="E348">
            <v>-3.0519605843648936</v>
          </cell>
        </row>
        <row r="349">
          <cell r="D349">
            <v>1.436493295413823</v>
          </cell>
          <cell r="E349">
            <v>-3.0519605843648936</v>
          </cell>
        </row>
        <row r="350">
          <cell r="D350">
            <v>1.436493295413823</v>
          </cell>
          <cell r="E350">
            <v>-3.0519605843648936</v>
          </cell>
        </row>
        <row r="351">
          <cell r="D351">
            <v>1.436493295413823</v>
          </cell>
          <cell r="E351">
            <v>-3.0519605843648936</v>
          </cell>
        </row>
        <row r="352">
          <cell r="D352">
            <v>1.436493295413823</v>
          </cell>
          <cell r="E352">
            <v>-3.0519605843648936</v>
          </cell>
        </row>
        <row r="353">
          <cell r="D353">
            <v>1.436493295413823</v>
          </cell>
          <cell r="E353">
            <v>-3.0519605843648936</v>
          </cell>
        </row>
        <row r="354">
          <cell r="D354">
            <v>1.436493295413823</v>
          </cell>
          <cell r="E354">
            <v>-3.0519605843648936</v>
          </cell>
        </row>
        <row r="355">
          <cell r="D355">
            <v>1.436493295413823</v>
          </cell>
          <cell r="E355">
            <v>-3.0519605843648936</v>
          </cell>
        </row>
        <row r="356">
          <cell r="D356">
            <v>1.436493295413823</v>
          </cell>
          <cell r="E356">
            <v>-3.0519605843648936</v>
          </cell>
        </row>
        <row r="357">
          <cell r="D357">
            <v>1.436493295413823</v>
          </cell>
          <cell r="E357">
            <v>-3.0519605843648936</v>
          </cell>
        </row>
        <row r="358">
          <cell r="D358">
            <v>1.436493295413823</v>
          </cell>
          <cell r="E358">
            <v>-3.0519605843648936</v>
          </cell>
        </row>
        <row r="359">
          <cell r="D359">
            <v>1.436493295413823</v>
          </cell>
          <cell r="E359">
            <v>-3.0519605843648936</v>
          </cell>
        </row>
        <row r="360">
          <cell r="D360">
            <v>1.436493295413823</v>
          </cell>
          <cell r="E360">
            <v>-3.0519605843648936</v>
          </cell>
        </row>
        <row r="361">
          <cell r="D361">
            <v>1.436493295413823</v>
          </cell>
          <cell r="E361">
            <v>-3.0519605843648936</v>
          </cell>
        </row>
        <row r="362">
          <cell r="D362">
            <v>1.436493295413823</v>
          </cell>
          <cell r="E362">
            <v>-3.0519605843648936</v>
          </cell>
        </row>
        <row r="363">
          <cell r="D363">
            <v>1.436493295413823</v>
          </cell>
          <cell r="E363">
            <v>-3.0519605843648936</v>
          </cell>
        </row>
        <row r="364">
          <cell r="D364">
            <v>1.436493295413823</v>
          </cell>
          <cell r="E364">
            <v>-3.0519605843648936</v>
          </cell>
        </row>
        <row r="365">
          <cell r="D365">
            <v>1.436493295413823</v>
          </cell>
          <cell r="E365">
            <v>-3.0519605843648936</v>
          </cell>
        </row>
        <row r="366">
          <cell r="D366">
            <v>1.436493295413823</v>
          </cell>
          <cell r="E366">
            <v>-3.0519605843648936</v>
          </cell>
        </row>
        <row r="367">
          <cell r="D367">
            <v>1.436493295413823</v>
          </cell>
          <cell r="E367">
            <v>-3.0519605843648936</v>
          </cell>
        </row>
        <row r="368">
          <cell r="D368">
            <v>1.436493295413823</v>
          </cell>
          <cell r="E368">
            <v>-3.0519605843648936</v>
          </cell>
        </row>
        <row r="369">
          <cell r="D369">
            <v>1.436493295413823</v>
          </cell>
          <cell r="E369">
            <v>-3.0519605843648936</v>
          </cell>
        </row>
        <row r="370">
          <cell r="D370">
            <v>1.436493295413823</v>
          </cell>
          <cell r="E370">
            <v>-3.0519605843648936</v>
          </cell>
        </row>
        <row r="371">
          <cell r="D371">
            <v>1.436493295413823</v>
          </cell>
          <cell r="E371">
            <v>-3.0519605843648936</v>
          </cell>
        </row>
        <row r="372">
          <cell r="D372">
            <v>1.436493295413823</v>
          </cell>
          <cell r="E372">
            <v>-3.0519605843648936</v>
          </cell>
        </row>
        <row r="373">
          <cell r="D373">
            <v>1.436493295413823</v>
          </cell>
          <cell r="E373">
            <v>-3.0519605843648936</v>
          </cell>
        </row>
        <row r="374">
          <cell r="D374">
            <v>1.436493295413823</v>
          </cell>
          <cell r="E374">
            <v>-3.0519605843648936</v>
          </cell>
        </row>
        <row r="375">
          <cell r="D375">
            <v>1.436493295413823</v>
          </cell>
          <cell r="E375">
            <v>-3.0519605843648936</v>
          </cell>
        </row>
        <row r="376">
          <cell r="D376">
            <v>1.436493295413823</v>
          </cell>
          <cell r="E376">
            <v>-3.0519605843648936</v>
          </cell>
        </row>
        <row r="377">
          <cell r="D377">
            <v>1.436493295413823</v>
          </cell>
          <cell r="E377">
            <v>-3.0519605843648936</v>
          </cell>
        </row>
        <row r="378">
          <cell r="D378">
            <v>1.436493295413823</v>
          </cell>
          <cell r="E378">
            <v>-3.0519605843648936</v>
          </cell>
        </row>
        <row r="379">
          <cell r="D379">
            <v>1.436493295413823</v>
          </cell>
          <cell r="E379">
            <v>-3.0519605843648936</v>
          </cell>
        </row>
        <row r="380">
          <cell r="D380">
            <v>1.436493295413823</v>
          </cell>
          <cell r="E380">
            <v>-3.0519605843648936</v>
          </cell>
        </row>
        <row r="381">
          <cell r="D381">
            <v>1.436493295413823</v>
          </cell>
          <cell r="E381">
            <v>-3.0519605843648936</v>
          </cell>
        </row>
        <row r="382">
          <cell r="D382">
            <v>1.436493295413823</v>
          </cell>
          <cell r="E382">
            <v>-3.0519605843648936</v>
          </cell>
        </row>
        <row r="383">
          <cell r="D383">
            <v>1.436493295413823</v>
          </cell>
          <cell r="E383">
            <v>-3.0519605843648936</v>
          </cell>
        </row>
        <row r="384">
          <cell r="D384">
            <v>1.436493295413823</v>
          </cell>
          <cell r="E384">
            <v>-3.0519605843648936</v>
          </cell>
        </row>
        <row r="385">
          <cell r="D385">
            <v>1.436493295413823</v>
          </cell>
          <cell r="E385">
            <v>-3.0519605843648936</v>
          </cell>
        </row>
        <row r="386">
          <cell r="D386">
            <v>1.436493295413823</v>
          </cell>
          <cell r="E386">
            <v>-3.0519605843648936</v>
          </cell>
        </row>
        <row r="387">
          <cell r="D387">
            <v>1.436493295413823</v>
          </cell>
          <cell r="E387">
            <v>-3.0519605843648936</v>
          </cell>
        </row>
        <row r="388">
          <cell r="D388">
            <v>1.436493295413823</v>
          </cell>
          <cell r="E388">
            <v>-3.0519605843648936</v>
          </cell>
        </row>
        <row r="389">
          <cell r="D389">
            <v>1.436493295413823</v>
          </cell>
          <cell r="E389">
            <v>-3.0519605843648936</v>
          </cell>
        </row>
        <row r="390">
          <cell r="D390">
            <v>1.436493295413823</v>
          </cell>
          <cell r="E390">
            <v>-3.0519605843648936</v>
          </cell>
        </row>
        <row r="391">
          <cell r="D391">
            <v>1.436493295413823</v>
          </cell>
          <cell r="E391">
            <v>-3.0519605843648936</v>
          </cell>
        </row>
        <row r="392">
          <cell r="D392">
            <v>1.436493295413823</v>
          </cell>
          <cell r="E392">
            <v>-3.0519605843648936</v>
          </cell>
        </row>
        <row r="393">
          <cell r="D393">
            <v>1.436493295413823</v>
          </cell>
          <cell r="E393">
            <v>-3.0519605843648936</v>
          </cell>
        </row>
        <row r="394">
          <cell r="D394">
            <v>1.436493295413823</v>
          </cell>
          <cell r="E394">
            <v>-3.0519605843648936</v>
          </cell>
        </row>
        <row r="395">
          <cell r="D395">
            <v>1.436493295413823</v>
          </cell>
          <cell r="E395">
            <v>-3.0519605843648936</v>
          </cell>
        </row>
        <row r="396">
          <cell r="D396">
            <v>1.436493295413823</v>
          </cell>
          <cell r="E396">
            <v>-3.0519605843648936</v>
          </cell>
        </row>
        <row r="397">
          <cell r="D397">
            <v>1.436493295413823</v>
          </cell>
          <cell r="E397">
            <v>-3.0519605843648936</v>
          </cell>
        </row>
        <row r="398">
          <cell r="D398">
            <v>1.436493295413823</v>
          </cell>
          <cell r="E398">
            <v>-3.0519605843648936</v>
          </cell>
        </row>
        <row r="399">
          <cell r="D399">
            <v>1.436493295413823</v>
          </cell>
          <cell r="E399">
            <v>-3.0519605843648936</v>
          </cell>
        </row>
        <row r="400">
          <cell r="D400">
            <v>1.436493295413823</v>
          </cell>
          <cell r="E400">
            <v>-3.0519605843648936</v>
          </cell>
        </row>
        <row r="401">
          <cell r="D401">
            <v>1.436493295413823</v>
          </cell>
          <cell r="E401">
            <v>-3.0519605843648936</v>
          </cell>
        </row>
        <row r="402">
          <cell r="D402">
            <v>1.436493295413823</v>
          </cell>
          <cell r="E402">
            <v>-3.0519605843648936</v>
          </cell>
        </row>
        <row r="403">
          <cell r="D403">
            <v>1.436493295413823</v>
          </cell>
          <cell r="E403">
            <v>-3.0519605843648936</v>
          </cell>
        </row>
        <row r="404">
          <cell r="D404">
            <v>1.436493295413823</v>
          </cell>
          <cell r="E404">
            <v>-3.0519605843648936</v>
          </cell>
        </row>
        <row r="405">
          <cell r="D405">
            <v>1.436493295413823</v>
          </cell>
          <cell r="E405">
            <v>-3.0519605843648936</v>
          </cell>
        </row>
        <row r="406">
          <cell r="D406">
            <v>1.436493295413823</v>
          </cell>
          <cell r="E406">
            <v>-3.0519605843648936</v>
          </cell>
        </row>
        <row r="407">
          <cell r="D407">
            <v>1.436493295413823</v>
          </cell>
          <cell r="E407">
            <v>-3.0519605843648936</v>
          </cell>
        </row>
        <row r="408">
          <cell r="D408">
            <v>1.436493295413823</v>
          </cell>
          <cell r="E408">
            <v>-3.0519605843648936</v>
          </cell>
        </row>
        <row r="409">
          <cell r="D409">
            <v>1.436493295413823</v>
          </cell>
          <cell r="E409">
            <v>-3.0519605843648936</v>
          </cell>
        </row>
        <row r="410">
          <cell r="D410">
            <v>1.436493295413823</v>
          </cell>
          <cell r="E410">
            <v>-3.0519605843648936</v>
          </cell>
        </row>
        <row r="411">
          <cell r="D411">
            <v>1.436493295413823</v>
          </cell>
          <cell r="E411">
            <v>-3.0519605843648936</v>
          </cell>
        </row>
        <row r="412">
          <cell r="D412">
            <v>1.436493295413823</v>
          </cell>
          <cell r="E412">
            <v>-3.0519605843648936</v>
          </cell>
        </row>
        <row r="413">
          <cell r="D413">
            <v>1.436493295413823</v>
          </cell>
          <cell r="E413">
            <v>-3.0519605843648936</v>
          </cell>
        </row>
        <row r="414">
          <cell r="D414">
            <v>1.436493295413823</v>
          </cell>
          <cell r="E414">
            <v>-3.0519605843648936</v>
          </cell>
        </row>
        <row r="415">
          <cell r="D415">
            <v>1.436493295413823</v>
          </cell>
          <cell r="E415">
            <v>-3.0519605843648936</v>
          </cell>
        </row>
        <row r="416">
          <cell r="D416">
            <v>1.436493295413823</v>
          </cell>
          <cell r="E416">
            <v>-3.0519605843648936</v>
          </cell>
        </row>
        <row r="417">
          <cell r="D417">
            <v>1.436493295413823</v>
          </cell>
          <cell r="E417">
            <v>-3.0519605843648936</v>
          </cell>
        </row>
        <row r="418">
          <cell r="D418">
            <v>1.436493295413823</v>
          </cell>
          <cell r="E418">
            <v>-3.0519605843648936</v>
          </cell>
        </row>
        <row r="419">
          <cell r="D419">
            <v>1.436493295413823</v>
          </cell>
          <cell r="E419">
            <v>-3.0519605843648936</v>
          </cell>
        </row>
        <row r="420">
          <cell r="D420">
            <v>1.436493295413823</v>
          </cell>
          <cell r="E420">
            <v>-3.0519605843648936</v>
          </cell>
        </row>
        <row r="421">
          <cell r="D421">
            <v>1.436493295413823</v>
          </cell>
          <cell r="E421">
            <v>-3.0519605843648936</v>
          </cell>
        </row>
        <row r="422">
          <cell r="D422">
            <v>1.436493295413823</v>
          </cell>
          <cell r="E422">
            <v>-3.0519605843648936</v>
          </cell>
        </row>
        <row r="423">
          <cell r="D423">
            <v>1.436493295413823</v>
          </cell>
          <cell r="E423">
            <v>-3.0519605843648936</v>
          </cell>
        </row>
        <row r="424">
          <cell r="D424">
            <v>1.436493295413823</v>
          </cell>
          <cell r="E424">
            <v>-3.0519605843648936</v>
          </cell>
        </row>
        <row r="425">
          <cell r="D425">
            <v>1.436493295413823</v>
          </cell>
          <cell r="E425">
            <v>-3.0519605843648936</v>
          </cell>
        </row>
        <row r="426">
          <cell r="D426">
            <v>1.436493295413823</v>
          </cell>
          <cell r="E426">
            <v>-3.0519605843648936</v>
          </cell>
        </row>
        <row r="427">
          <cell r="D427">
            <v>1.436493295413823</v>
          </cell>
          <cell r="E427">
            <v>-3.0519605843648936</v>
          </cell>
        </row>
        <row r="428">
          <cell r="D428">
            <v>1.436493295413823</v>
          </cell>
          <cell r="E428">
            <v>-3.0519605843648936</v>
          </cell>
        </row>
        <row r="429">
          <cell r="D429">
            <v>1.436493295413823</v>
          </cell>
          <cell r="E429">
            <v>-3.0519605843648936</v>
          </cell>
        </row>
        <row r="430">
          <cell r="D430">
            <v>1.436493295413823</v>
          </cell>
          <cell r="E430">
            <v>-3.0519605843648936</v>
          </cell>
        </row>
        <row r="431">
          <cell r="D431">
            <v>1.436493295413823</v>
          </cell>
          <cell r="E431">
            <v>-3.0519605843648936</v>
          </cell>
        </row>
        <row r="432">
          <cell r="D432">
            <v>1.436493295413823</v>
          </cell>
          <cell r="E432">
            <v>-3.0519605843648936</v>
          </cell>
        </row>
        <row r="433">
          <cell r="D433">
            <v>1.436493295413823</v>
          </cell>
          <cell r="E433">
            <v>-3.0519605843648936</v>
          </cell>
        </row>
        <row r="434">
          <cell r="D434">
            <v>1.436493295413823</v>
          </cell>
          <cell r="E434">
            <v>-3.0519605843648936</v>
          </cell>
        </row>
        <row r="435">
          <cell r="D435">
            <v>1.436493295413823</v>
          </cell>
          <cell r="E435">
            <v>-3.0519605843648936</v>
          </cell>
        </row>
        <row r="436">
          <cell r="D436">
            <v>1.436493295413823</v>
          </cell>
          <cell r="E436">
            <v>-3.0519605843648936</v>
          </cell>
        </row>
        <row r="437">
          <cell r="D437">
            <v>1.436493295413823</v>
          </cell>
          <cell r="E437">
            <v>-3.0519605843648936</v>
          </cell>
        </row>
        <row r="438">
          <cell r="D438">
            <v>1.436493295413823</v>
          </cell>
          <cell r="E438">
            <v>-3.0519605843648936</v>
          </cell>
        </row>
        <row r="439">
          <cell r="D439">
            <v>1.436493295413823</v>
          </cell>
          <cell r="E439">
            <v>-3.0519605843648936</v>
          </cell>
        </row>
        <row r="440">
          <cell r="D440">
            <v>1.436493295413823</v>
          </cell>
          <cell r="E440">
            <v>-3.0519605843648936</v>
          </cell>
        </row>
        <row r="441">
          <cell r="D441">
            <v>1.436493295413823</v>
          </cell>
          <cell r="E441">
            <v>-3.0519605843648936</v>
          </cell>
        </row>
        <row r="442">
          <cell r="D442">
            <v>1.436493295413823</v>
          </cell>
          <cell r="E442">
            <v>-3.0519605843648936</v>
          </cell>
        </row>
        <row r="443">
          <cell r="D443">
            <v>1.436493295413823</v>
          </cell>
          <cell r="E443">
            <v>-3.0519605843648936</v>
          </cell>
        </row>
        <row r="444">
          <cell r="D444">
            <v>1.436493295413823</v>
          </cell>
          <cell r="E444">
            <v>-3.0519605843648936</v>
          </cell>
        </row>
        <row r="445">
          <cell r="D445">
            <v>1.436493295413823</v>
          </cell>
          <cell r="E445">
            <v>-3.0519605843648936</v>
          </cell>
        </row>
        <row r="446">
          <cell r="D446">
            <v>1.436493295413823</v>
          </cell>
          <cell r="E446">
            <v>-3.0519605843648936</v>
          </cell>
        </row>
        <row r="447">
          <cell r="D447">
            <v>1.436493295413823</v>
          </cell>
          <cell r="E447">
            <v>-3.0519605843648936</v>
          </cell>
        </row>
        <row r="448">
          <cell r="D448">
            <v>1.436493295413823</v>
          </cell>
          <cell r="E448">
            <v>-3.0519605843648936</v>
          </cell>
        </row>
        <row r="449">
          <cell r="D449">
            <v>1.436493295413823</v>
          </cell>
          <cell r="E449">
            <v>-3.0519605843648936</v>
          </cell>
        </row>
        <row r="450">
          <cell r="D450">
            <v>1.436493295413823</v>
          </cell>
          <cell r="E450">
            <v>-3.0519605843648936</v>
          </cell>
        </row>
        <row r="451">
          <cell r="D451">
            <v>1.436493295413823</v>
          </cell>
          <cell r="E451">
            <v>-3.0519605843648936</v>
          </cell>
        </row>
        <row r="452">
          <cell r="D452">
            <v>1.436493295413823</v>
          </cell>
          <cell r="E452">
            <v>-3.0519605843648936</v>
          </cell>
        </row>
        <row r="453">
          <cell r="D453">
            <v>1.436493295413823</v>
          </cell>
          <cell r="E453">
            <v>-3.0519605843648936</v>
          </cell>
        </row>
        <row r="454">
          <cell r="D454">
            <v>1.436493295413823</v>
          </cell>
          <cell r="E454">
            <v>-3.0519605843648936</v>
          </cell>
        </row>
        <row r="455">
          <cell r="D455">
            <v>1.436493295413823</v>
          </cell>
          <cell r="E455">
            <v>-3.0519605843648936</v>
          </cell>
        </row>
        <row r="456">
          <cell r="D456">
            <v>1.436493295413823</v>
          </cell>
          <cell r="E456">
            <v>-3.0519605843648936</v>
          </cell>
        </row>
        <row r="457">
          <cell r="D457">
            <v>1.436493295413823</v>
          </cell>
          <cell r="E457">
            <v>-3.0519605843648936</v>
          </cell>
        </row>
        <row r="458">
          <cell r="D458">
            <v>1.436493295413823</v>
          </cell>
          <cell r="E458">
            <v>-3.0519605843648936</v>
          </cell>
        </row>
        <row r="459">
          <cell r="D459">
            <v>1.436493295413823</v>
          </cell>
          <cell r="E459">
            <v>-3.0519605843648936</v>
          </cell>
        </row>
        <row r="460">
          <cell r="D460">
            <v>1.436493295413823</v>
          </cell>
          <cell r="E460">
            <v>-3.0519605843648936</v>
          </cell>
        </row>
        <row r="461">
          <cell r="D461">
            <v>1.436493295413823</v>
          </cell>
          <cell r="E461">
            <v>-3.0519605843648936</v>
          </cell>
        </row>
        <row r="462">
          <cell r="D462">
            <v>1.436493295413823</v>
          </cell>
          <cell r="E462">
            <v>-3.0519605843648936</v>
          </cell>
        </row>
        <row r="463">
          <cell r="D463">
            <v>1.436493295413823</v>
          </cell>
          <cell r="E463">
            <v>-3.0519605843648936</v>
          </cell>
        </row>
        <row r="464">
          <cell r="D464">
            <v>1.436493295413823</v>
          </cell>
          <cell r="E464">
            <v>-3.0519605843648936</v>
          </cell>
        </row>
        <row r="465">
          <cell r="D465">
            <v>1.436493295413823</v>
          </cell>
          <cell r="E465">
            <v>-3.0519605843648936</v>
          </cell>
        </row>
        <row r="466">
          <cell r="D466">
            <v>1.436493295413823</v>
          </cell>
          <cell r="E466">
            <v>-3.0519605843648936</v>
          </cell>
        </row>
        <row r="467">
          <cell r="D467">
            <v>1.436493295413823</v>
          </cell>
          <cell r="E467">
            <v>-3.0519605843648936</v>
          </cell>
        </row>
        <row r="468">
          <cell r="D468">
            <v>1.436493295413823</v>
          </cell>
          <cell r="E468">
            <v>-3.0519605843648936</v>
          </cell>
        </row>
        <row r="469">
          <cell r="D469">
            <v>1.436493295413823</v>
          </cell>
          <cell r="E469">
            <v>-3.0519605843648936</v>
          </cell>
        </row>
        <row r="470">
          <cell r="D470">
            <v>1.436493295413823</v>
          </cell>
          <cell r="E470">
            <v>-3.0519605843648936</v>
          </cell>
        </row>
        <row r="471">
          <cell r="D471">
            <v>1.436493295413823</v>
          </cell>
          <cell r="E471">
            <v>-3.0519605843648936</v>
          </cell>
        </row>
        <row r="472">
          <cell r="D472">
            <v>1.436493295413823</v>
          </cell>
          <cell r="E472">
            <v>-3.0519605843648936</v>
          </cell>
        </row>
        <row r="473">
          <cell r="D473">
            <v>1.436493295413823</v>
          </cell>
          <cell r="E473">
            <v>-3.0519605843648936</v>
          </cell>
        </row>
        <row r="474">
          <cell r="D474">
            <v>1.436493295413823</v>
          </cell>
          <cell r="E474">
            <v>-3.0519605843648936</v>
          </cell>
        </row>
        <row r="475">
          <cell r="D475">
            <v>1.436493295413823</v>
          </cell>
          <cell r="E475">
            <v>-3.0519605843648936</v>
          </cell>
        </row>
        <row r="476">
          <cell r="D476">
            <v>1.436493295413823</v>
          </cell>
          <cell r="E476">
            <v>-3.0519605843648936</v>
          </cell>
        </row>
        <row r="477">
          <cell r="D477">
            <v>1.436493295413823</v>
          </cell>
          <cell r="E477">
            <v>-3.0519605843648936</v>
          </cell>
        </row>
        <row r="478">
          <cell r="D478">
            <v>1.436493295413823</v>
          </cell>
          <cell r="E478">
            <v>-3.0519605843648936</v>
          </cell>
        </row>
        <row r="479">
          <cell r="D479">
            <v>1.436493295413823</v>
          </cell>
          <cell r="E479">
            <v>-3.0519605843648936</v>
          </cell>
        </row>
        <row r="480">
          <cell r="D480">
            <v>1.436493295413823</v>
          </cell>
          <cell r="E480">
            <v>-3.0519605843648936</v>
          </cell>
        </row>
        <row r="481">
          <cell r="D481">
            <v>1.436493295413823</v>
          </cell>
          <cell r="E481">
            <v>-3.0519605843648936</v>
          </cell>
        </row>
        <row r="482">
          <cell r="D482">
            <v>1.436493295413823</v>
          </cell>
          <cell r="E482">
            <v>-3.0519605843648936</v>
          </cell>
        </row>
        <row r="483">
          <cell r="D483">
            <v>1.436493295413823</v>
          </cell>
          <cell r="E483">
            <v>-3.0519605843648936</v>
          </cell>
        </row>
        <row r="484">
          <cell r="D484">
            <v>1.436493295413823</v>
          </cell>
          <cell r="E484">
            <v>-3.0519605843648936</v>
          </cell>
        </row>
        <row r="485">
          <cell r="D485">
            <v>1.436493295413823</v>
          </cell>
          <cell r="E485">
            <v>-3.0519605843648936</v>
          </cell>
        </row>
        <row r="486">
          <cell r="D486">
            <v>1.436493295413823</v>
          </cell>
          <cell r="E486">
            <v>-3.0519605843648936</v>
          </cell>
        </row>
        <row r="487">
          <cell r="D487">
            <v>1.436493295413823</v>
          </cell>
          <cell r="E487">
            <v>-3.0519605843648936</v>
          </cell>
        </row>
        <row r="488">
          <cell r="D488">
            <v>1.436493295413823</v>
          </cell>
          <cell r="E488">
            <v>-3.0519605843648936</v>
          </cell>
        </row>
        <row r="489">
          <cell r="D489">
            <v>1.436493295413823</v>
          </cell>
          <cell r="E489">
            <v>-3.0519605843648936</v>
          </cell>
        </row>
        <row r="490">
          <cell r="D490">
            <v>1.436493295413823</v>
          </cell>
          <cell r="E490">
            <v>-3.0519605843648936</v>
          </cell>
        </row>
        <row r="491">
          <cell r="D491">
            <v>1.436493295413823</v>
          </cell>
          <cell r="E491">
            <v>-3.0519605843648936</v>
          </cell>
        </row>
        <row r="492">
          <cell r="D492">
            <v>1.436493295413823</v>
          </cell>
          <cell r="E492">
            <v>-3.0519605843648936</v>
          </cell>
        </row>
        <row r="493">
          <cell r="D493">
            <v>1.436493295413823</v>
          </cell>
          <cell r="E493">
            <v>-3.0519605843648936</v>
          </cell>
        </row>
        <row r="494">
          <cell r="D494">
            <v>1.436493295413823</v>
          </cell>
          <cell r="E494">
            <v>-3.0519605843648936</v>
          </cell>
        </row>
        <row r="495">
          <cell r="D495">
            <v>1.436493295413823</v>
          </cell>
          <cell r="E495">
            <v>-3.0519605843648936</v>
          </cell>
        </row>
        <row r="496">
          <cell r="D496">
            <v>1.436493295413823</v>
          </cell>
          <cell r="E496">
            <v>-3.0519605843648936</v>
          </cell>
        </row>
        <row r="497">
          <cell r="D497">
            <v>1.436493295413823</v>
          </cell>
          <cell r="E497">
            <v>-3.0519605843648936</v>
          </cell>
        </row>
        <row r="498">
          <cell r="D498">
            <v>1.436493295413823</v>
          </cell>
          <cell r="E498">
            <v>-3.0519605843648936</v>
          </cell>
        </row>
        <row r="499">
          <cell r="D499">
            <v>1.436493295413823</v>
          </cell>
          <cell r="E499">
            <v>-3.0519605843648936</v>
          </cell>
        </row>
        <row r="500">
          <cell r="D500">
            <v>1.436493295413823</v>
          </cell>
          <cell r="E500">
            <v>-3.0519605843648936</v>
          </cell>
        </row>
        <row r="501">
          <cell r="D501">
            <v>1.436493295413823</v>
          </cell>
          <cell r="E501">
            <v>-3.0519605843648936</v>
          </cell>
        </row>
        <row r="502">
          <cell r="D502">
            <v>1.436493295413823</v>
          </cell>
          <cell r="E502">
            <v>-3.0519605843648936</v>
          </cell>
        </row>
        <row r="503">
          <cell r="D503">
            <v>1.436493295413823</v>
          </cell>
          <cell r="E503">
            <v>-3.0519605843648936</v>
          </cell>
        </row>
      </sheetData>
      <sheetData sheetId="5">
        <row r="3">
          <cell r="D3">
            <v>0.58390874804924797</v>
          </cell>
          <cell r="E3">
            <v>0.16495939991256595</v>
          </cell>
        </row>
        <row r="4">
          <cell r="D4">
            <v>0</v>
          </cell>
          <cell r="E4">
            <v>0</v>
          </cell>
        </row>
        <row r="5">
          <cell r="D5">
            <v>0.58390874804924797</v>
          </cell>
          <cell r="E5">
            <v>0.16495939991256595</v>
          </cell>
        </row>
        <row r="6">
          <cell r="D6">
            <v>0.52929026299047921</v>
          </cell>
          <cell r="E6">
            <v>0.29666959259658437</v>
          </cell>
        </row>
        <row r="7">
          <cell r="D7">
            <v>0.44544307325913068</v>
          </cell>
          <cell r="E7">
            <v>0.41199696376722822</v>
          </cell>
        </row>
        <row r="8">
          <cell r="D8">
            <v>0.33699742603269006</v>
          </cell>
          <cell r="E8">
            <v>0.50457285352592596</v>
          </cell>
        </row>
        <row r="9">
          <cell r="D9">
            <v>0.20994195555864847</v>
          </cell>
          <cell r="E9">
            <v>0.56928499450114123</v>
          </cell>
        </row>
        <row r="10">
          <cell r="D10">
            <v>7.1292976103849465E-2</v>
          </cell>
          <cell r="E10">
            <v>0.60255982377371453</v>
          </cell>
        </row>
        <row r="11">
          <cell r="D11">
            <v>-7.1292976103849534E-2</v>
          </cell>
          <cell r="E11">
            <v>0.60255982377371453</v>
          </cell>
        </row>
        <row r="12">
          <cell r="D12">
            <v>-0.20994195555864856</v>
          </cell>
          <cell r="E12">
            <v>0.56928499450114123</v>
          </cell>
        </row>
        <row r="13">
          <cell r="D13">
            <v>-0.33699742603269012</v>
          </cell>
          <cell r="E13">
            <v>0.50457285352592596</v>
          </cell>
        </row>
        <row r="14">
          <cell r="D14">
            <v>-0.44544307325913074</v>
          </cell>
          <cell r="E14">
            <v>0.41199696376722811</v>
          </cell>
        </row>
        <row r="15">
          <cell r="D15">
            <v>-0.52929026299047921</v>
          </cell>
          <cell r="E15">
            <v>0.29666959259658437</v>
          </cell>
        </row>
        <row r="16">
          <cell r="D16">
            <v>-0.58390874804924797</v>
          </cell>
          <cell r="E16">
            <v>0.16495939991256584</v>
          </cell>
        </row>
        <row r="17">
          <cell r="D17">
            <v>0</v>
          </cell>
          <cell r="E17">
            <v>0</v>
          </cell>
        </row>
        <row r="18">
          <cell r="D18">
            <v>-0.58390874804924797</v>
          </cell>
          <cell r="E18">
            <v>0.16495939991256584</v>
          </cell>
        </row>
        <row r="19">
          <cell r="D19">
            <v>-1.3823871151256797</v>
          </cell>
          <cell r="E19">
            <v>-2.6614239641826551</v>
          </cell>
        </row>
        <row r="20">
          <cell r="D20">
            <v>-1.3823871151256797</v>
          </cell>
          <cell r="E20">
            <v>-2.6614239641826551</v>
          </cell>
        </row>
        <row r="21">
          <cell r="D21">
            <v>0</v>
          </cell>
          <cell r="E21">
            <v>-3.0519605843648931</v>
          </cell>
        </row>
        <row r="22">
          <cell r="D22">
            <v>-1.3823871151256797</v>
          </cell>
          <cell r="E22">
            <v>-2.6614239641826551</v>
          </cell>
        </row>
        <row r="23">
          <cell r="D23">
            <v>-1.4338801965476839</v>
          </cell>
          <cell r="E23">
            <v>-3.1385664139448926</v>
          </cell>
        </row>
        <row r="24">
          <cell r="D24">
            <v>-1.3253325099040303</v>
          </cell>
          <cell r="E24">
            <v>-3.6060424609502482</v>
          </cell>
        </row>
        <row r="25">
          <cell r="D25">
            <v>-1.0688594712413497</v>
          </cell>
          <cell r="E25">
            <v>-4.0116753432940904</v>
          </cell>
        </row>
        <row r="26">
          <cell r="D26">
            <v>-0.69308700216350783</v>
          </cell>
          <cell r="E26">
            <v>-4.310190847552386</v>
          </cell>
        </row>
        <row r="27">
          <cell r="D27">
            <v>-0.23995648292942739</v>
          </cell>
          <cell r="E27">
            <v>-4.4682705342236817</v>
          </cell>
        </row>
        <row r="28">
          <cell r="D28">
            <v>0.23995648292942756</v>
          </cell>
          <cell r="E28">
            <v>-4.4682705342236817</v>
          </cell>
        </row>
        <row r="29">
          <cell r="D29">
            <v>0.69308700216350738</v>
          </cell>
          <cell r="E29">
            <v>-4.310190847552386</v>
          </cell>
        </row>
        <row r="30">
          <cell r="D30">
            <v>1.0688594712413497</v>
          </cell>
          <cell r="E30">
            <v>-4.0116753432940904</v>
          </cell>
        </row>
        <row r="31">
          <cell r="D31">
            <v>1.3253325099040303</v>
          </cell>
          <cell r="E31">
            <v>-3.6060424609502477</v>
          </cell>
        </row>
        <row r="32">
          <cell r="D32">
            <v>1.4338801965476839</v>
          </cell>
          <cell r="E32">
            <v>-3.1385664139448926</v>
          </cell>
        </row>
        <row r="33">
          <cell r="D33">
            <v>1.3823871151256797</v>
          </cell>
          <cell r="E33">
            <v>-2.6614239641826551</v>
          </cell>
        </row>
        <row r="34">
          <cell r="D34">
            <v>0</v>
          </cell>
          <cell r="E34">
            <v>-3.0519605843648931</v>
          </cell>
        </row>
        <row r="35">
          <cell r="D35">
            <v>1.3823871151256797</v>
          </cell>
          <cell r="E35">
            <v>-2.6614239641826551</v>
          </cell>
        </row>
        <row r="36">
          <cell r="D36">
            <v>0.58390874804924797</v>
          </cell>
          <cell r="E36">
            <v>0.16495939991256595</v>
          </cell>
        </row>
        <row r="37">
          <cell r="D37">
            <v>0.58390874804924797</v>
          </cell>
          <cell r="E37">
            <v>0.16495939991256595</v>
          </cell>
        </row>
        <row r="38">
          <cell r="D38">
            <v>0.58390874804924797</v>
          </cell>
          <cell r="E38">
            <v>0.16495939991256595</v>
          </cell>
        </row>
        <row r="39">
          <cell r="D39">
            <v>0.58390874804924797</v>
          </cell>
          <cell r="E39">
            <v>0.16495939991256595</v>
          </cell>
        </row>
        <row r="40">
          <cell r="D40">
            <v>0.58390874804924797</v>
          </cell>
          <cell r="E40">
            <v>0.16495939991256595</v>
          </cell>
        </row>
        <row r="41">
          <cell r="D41">
            <v>0.58390874804924797</v>
          </cell>
          <cell r="E41">
            <v>0.16495939991256595</v>
          </cell>
        </row>
        <row r="42">
          <cell r="D42">
            <v>0.58390874804924797</v>
          </cell>
          <cell r="E42">
            <v>0.16495939991256595</v>
          </cell>
        </row>
        <row r="43">
          <cell r="D43">
            <v>0.58390874804924797</v>
          </cell>
          <cell r="E43">
            <v>0.16495939991256595</v>
          </cell>
        </row>
        <row r="44">
          <cell r="D44">
            <v>0.58390874804924797</v>
          </cell>
          <cell r="E44">
            <v>0.16495939991256595</v>
          </cell>
        </row>
        <row r="45">
          <cell r="D45">
            <v>0.58390874804924797</v>
          </cell>
          <cell r="E45">
            <v>0.16495939991256595</v>
          </cell>
        </row>
        <row r="46">
          <cell r="D46">
            <v>0.58390874804924797</v>
          </cell>
          <cell r="E46">
            <v>0.16495939991256595</v>
          </cell>
        </row>
        <row r="47">
          <cell r="D47">
            <v>0.58390874804924797</v>
          </cell>
          <cell r="E47">
            <v>0.16495939991256595</v>
          </cell>
        </row>
        <row r="48">
          <cell r="D48">
            <v>0.58390874804924797</v>
          </cell>
          <cell r="E48">
            <v>0.16495939991256595</v>
          </cell>
        </row>
        <row r="49">
          <cell r="D49">
            <v>0.58390874804924797</v>
          </cell>
          <cell r="E49">
            <v>0.16495939991256595</v>
          </cell>
        </row>
        <row r="50">
          <cell r="D50">
            <v>0.58390874804924797</v>
          </cell>
          <cell r="E50">
            <v>0.16495939991256595</v>
          </cell>
        </row>
        <row r="51">
          <cell r="D51">
            <v>0.58390874804924797</v>
          </cell>
          <cell r="E51">
            <v>0.16495939991256595</v>
          </cell>
        </row>
        <row r="52">
          <cell r="D52">
            <v>0.58390874804924797</v>
          </cell>
          <cell r="E52">
            <v>0.16495939991256595</v>
          </cell>
        </row>
        <row r="53">
          <cell r="D53">
            <v>0.58390874804924797</v>
          </cell>
          <cell r="E53">
            <v>0.16495939991256595</v>
          </cell>
        </row>
        <row r="54">
          <cell r="D54">
            <v>0.58390874804924797</v>
          </cell>
          <cell r="E54">
            <v>0.16495939991256595</v>
          </cell>
        </row>
        <row r="55">
          <cell r="D55">
            <v>0.58390874804924797</v>
          </cell>
          <cell r="E55">
            <v>0.16495939991256595</v>
          </cell>
        </row>
        <row r="56">
          <cell r="D56">
            <v>0.58390874804924797</v>
          </cell>
          <cell r="E56">
            <v>0.16495939991256595</v>
          </cell>
        </row>
        <row r="57">
          <cell r="D57">
            <v>0.58390874804924797</v>
          </cell>
          <cell r="E57">
            <v>0.16495939991256595</v>
          </cell>
        </row>
        <row r="58">
          <cell r="D58">
            <v>0.58390874804924797</v>
          </cell>
          <cell r="E58">
            <v>0.16495939991256595</v>
          </cell>
        </row>
        <row r="59">
          <cell r="D59">
            <v>0.58390874804924797</v>
          </cell>
          <cell r="E59">
            <v>0.16495939991256595</v>
          </cell>
        </row>
        <row r="60">
          <cell r="D60">
            <v>0.58390874804924797</v>
          </cell>
          <cell r="E60">
            <v>0.16495939991256595</v>
          </cell>
        </row>
        <row r="61">
          <cell r="D61">
            <v>0.58390874804924797</v>
          </cell>
          <cell r="E61">
            <v>0.16495939991256595</v>
          </cell>
        </row>
        <row r="62">
          <cell r="D62">
            <v>0.58390874804924797</v>
          </cell>
          <cell r="E62">
            <v>0.16495939991256595</v>
          </cell>
        </row>
        <row r="63">
          <cell r="D63">
            <v>0.58390874804924797</v>
          </cell>
          <cell r="E63">
            <v>0.16495939991256595</v>
          </cell>
        </row>
        <row r="64">
          <cell r="D64">
            <v>0.58390874804924797</v>
          </cell>
          <cell r="E64">
            <v>0.16495939991256595</v>
          </cell>
        </row>
        <row r="65">
          <cell r="D65">
            <v>0.58390874804924797</v>
          </cell>
          <cell r="E65">
            <v>0.16495939991256595</v>
          </cell>
        </row>
        <row r="66">
          <cell r="D66">
            <v>0.58390874804924797</v>
          </cell>
          <cell r="E66">
            <v>0.16495939991256595</v>
          </cell>
        </row>
        <row r="67">
          <cell r="D67">
            <v>0.58390874804924797</v>
          </cell>
          <cell r="E67">
            <v>0.16495939991256595</v>
          </cell>
        </row>
        <row r="68">
          <cell r="D68">
            <v>0.58390874804924797</v>
          </cell>
          <cell r="E68">
            <v>0.16495939991256595</v>
          </cell>
        </row>
        <row r="69">
          <cell r="D69">
            <v>0.58390874804924797</v>
          </cell>
          <cell r="E69">
            <v>0.16495939991256595</v>
          </cell>
        </row>
        <row r="70">
          <cell r="D70">
            <v>0.58390874804924797</v>
          </cell>
          <cell r="E70">
            <v>0.16495939991256595</v>
          </cell>
        </row>
        <row r="71">
          <cell r="D71">
            <v>0.58390874804924797</v>
          </cell>
          <cell r="E71">
            <v>0.16495939991256595</v>
          </cell>
        </row>
        <row r="72">
          <cell r="D72">
            <v>0.58390874804924797</v>
          </cell>
          <cell r="E72">
            <v>0.16495939991256595</v>
          </cell>
        </row>
        <row r="73">
          <cell r="D73">
            <v>0.58390874804924797</v>
          </cell>
          <cell r="E73">
            <v>0.16495939991256595</v>
          </cell>
        </row>
        <row r="74">
          <cell r="D74">
            <v>0.58390874804924797</v>
          </cell>
          <cell r="E74">
            <v>0.16495939991256595</v>
          </cell>
        </row>
        <row r="75">
          <cell r="D75">
            <v>0.58390874804924797</v>
          </cell>
          <cell r="E75">
            <v>0.16495939991256595</v>
          </cell>
        </row>
        <row r="76">
          <cell r="D76">
            <v>0.58390874804924797</v>
          </cell>
          <cell r="E76">
            <v>0.16495939991256595</v>
          </cell>
        </row>
        <row r="77">
          <cell r="D77">
            <v>0.58390874804924797</v>
          </cell>
          <cell r="E77">
            <v>0.16495939991256595</v>
          </cell>
        </row>
        <row r="78">
          <cell r="D78">
            <v>0.58390874804924797</v>
          </cell>
          <cell r="E78">
            <v>0.16495939991256595</v>
          </cell>
        </row>
        <row r="79">
          <cell r="D79">
            <v>0.58390874804924797</v>
          </cell>
          <cell r="E79">
            <v>0.16495939991256595</v>
          </cell>
        </row>
        <row r="80">
          <cell r="D80">
            <v>0.58390874804924797</v>
          </cell>
          <cell r="E80">
            <v>0.16495939991256595</v>
          </cell>
        </row>
        <row r="81">
          <cell r="D81">
            <v>0.58390874804924797</v>
          </cell>
          <cell r="E81">
            <v>0.16495939991256595</v>
          </cell>
        </row>
        <row r="82">
          <cell r="D82">
            <v>0.58390874804924797</v>
          </cell>
          <cell r="E82">
            <v>0.16495939991256595</v>
          </cell>
        </row>
        <row r="83">
          <cell r="D83">
            <v>0.58390874804924797</v>
          </cell>
          <cell r="E83">
            <v>0.16495939991256595</v>
          </cell>
        </row>
        <row r="84">
          <cell r="D84">
            <v>0.58390874804924797</v>
          </cell>
          <cell r="E84">
            <v>0.16495939991256595</v>
          </cell>
        </row>
        <row r="85">
          <cell r="D85">
            <v>0.58390874804924797</v>
          </cell>
          <cell r="E85">
            <v>0.16495939991256595</v>
          </cell>
        </row>
        <row r="86">
          <cell r="D86">
            <v>0.58390874804924797</v>
          </cell>
          <cell r="E86">
            <v>0.16495939991256595</v>
          </cell>
        </row>
        <row r="87">
          <cell r="D87">
            <v>0.58390874804924797</v>
          </cell>
          <cell r="E87">
            <v>0.16495939991256595</v>
          </cell>
        </row>
        <row r="88">
          <cell r="D88">
            <v>0.58390874804924797</v>
          </cell>
          <cell r="E88">
            <v>0.16495939991256595</v>
          </cell>
        </row>
        <row r="89">
          <cell r="D89">
            <v>0.58390874804924797</v>
          </cell>
          <cell r="E89">
            <v>0.16495939991256595</v>
          </cell>
        </row>
        <row r="90">
          <cell r="D90">
            <v>0.58390874804924797</v>
          </cell>
          <cell r="E90">
            <v>0.16495939991256595</v>
          </cell>
        </row>
        <row r="91">
          <cell r="D91">
            <v>0.58390874804924797</v>
          </cell>
          <cell r="E91">
            <v>0.16495939991256595</v>
          </cell>
        </row>
        <row r="92">
          <cell r="D92">
            <v>0.58390874804924797</v>
          </cell>
          <cell r="E92">
            <v>0.16495939991256595</v>
          </cell>
        </row>
        <row r="93">
          <cell r="D93">
            <v>0.58390874804924797</v>
          </cell>
          <cell r="E93">
            <v>0.16495939991256595</v>
          </cell>
        </row>
        <row r="94">
          <cell r="D94">
            <v>0.58390874804924797</v>
          </cell>
          <cell r="E94">
            <v>0.16495939991256595</v>
          </cell>
        </row>
        <row r="95">
          <cell r="D95">
            <v>0.58390874804924797</v>
          </cell>
          <cell r="E95">
            <v>0.16495939991256595</v>
          </cell>
        </row>
        <row r="96">
          <cell r="D96">
            <v>0.58390874804924797</v>
          </cell>
          <cell r="E96">
            <v>0.16495939991256595</v>
          </cell>
        </row>
        <row r="97">
          <cell r="D97">
            <v>0.58390874804924797</v>
          </cell>
          <cell r="E97">
            <v>0.16495939991256595</v>
          </cell>
        </row>
        <row r="98">
          <cell r="D98">
            <v>0.58390874804924797</v>
          </cell>
          <cell r="E98">
            <v>0.16495939991256595</v>
          </cell>
        </row>
        <row r="99">
          <cell r="D99">
            <v>0.58390874804924797</v>
          </cell>
          <cell r="E99">
            <v>0.16495939991256595</v>
          </cell>
        </row>
        <row r="100">
          <cell r="D100">
            <v>0.58390874804924797</v>
          </cell>
          <cell r="E100">
            <v>0.16495939991256595</v>
          </cell>
        </row>
        <row r="101">
          <cell r="D101">
            <v>0.58390874804924797</v>
          </cell>
          <cell r="E101">
            <v>0.16495939991256595</v>
          </cell>
        </row>
        <row r="102">
          <cell r="D102">
            <v>0.58390874804924797</v>
          </cell>
          <cell r="E102">
            <v>0.16495939991256595</v>
          </cell>
        </row>
        <row r="103">
          <cell r="D103">
            <v>0.58390874804924797</v>
          </cell>
          <cell r="E103">
            <v>0.16495939991256595</v>
          </cell>
        </row>
        <row r="104">
          <cell r="D104">
            <v>0.58390874804924797</v>
          </cell>
          <cell r="E104">
            <v>0.16495939991256595</v>
          </cell>
        </row>
        <row r="105">
          <cell r="D105">
            <v>0.58390874804924797</v>
          </cell>
          <cell r="E105">
            <v>0.16495939991256595</v>
          </cell>
        </row>
        <row r="106">
          <cell r="D106">
            <v>0.58390874804924797</v>
          </cell>
          <cell r="E106">
            <v>0.16495939991256595</v>
          </cell>
        </row>
        <row r="107">
          <cell r="D107">
            <v>0.58390874804924797</v>
          </cell>
          <cell r="E107">
            <v>0.16495939991256595</v>
          </cell>
        </row>
        <row r="108">
          <cell r="D108">
            <v>0.58390874804924797</v>
          </cell>
          <cell r="E108">
            <v>0.16495939991256595</v>
          </cell>
        </row>
        <row r="109">
          <cell r="D109">
            <v>0.58390874804924797</v>
          </cell>
          <cell r="E109">
            <v>0.16495939991256595</v>
          </cell>
        </row>
        <row r="110">
          <cell r="D110">
            <v>0.58390874804924797</v>
          </cell>
          <cell r="E110">
            <v>0.16495939991256595</v>
          </cell>
        </row>
        <row r="111">
          <cell r="D111">
            <v>0.58390874804924797</v>
          </cell>
          <cell r="E111">
            <v>0.16495939991256595</v>
          </cell>
        </row>
        <row r="112">
          <cell r="D112">
            <v>0.58390874804924797</v>
          </cell>
          <cell r="E112">
            <v>0.16495939991256595</v>
          </cell>
        </row>
        <row r="113">
          <cell r="D113">
            <v>0.58390874804924797</v>
          </cell>
          <cell r="E113">
            <v>0.16495939991256595</v>
          </cell>
        </row>
        <row r="114">
          <cell r="D114">
            <v>0.58390874804924797</v>
          </cell>
          <cell r="E114">
            <v>0.16495939991256595</v>
          </cell>
        </row>
        <row r="115">
          <cell r="D115">
            <v>0.58390874804924797</v>
          </cell>
          <cell r="E115">
            <v>0.16495939991256595</v>
          </cell>
        </row>
        <row r="116">
          <cell r="D116">
            <v>0.58390874804924797</v>
          </cell>
          <cell r="E116">
            <v>0.16495939991256595</v>
          </cell>
        </row>
        <row r="117">
          <cell r="D117">
            <v>0.58390874804924797</v>
          </cell>
          <cell r="E117">
            <v>0.16495939991256595</v>
          </cell>
        </row>
        <row r="118">
          <cell r="D118">
            <v>0.58390874804924797</v>
          </cell>
          <cell r="E118">
            <v>0.16495939991256595</v>
          </cell>
        </row>
        <row r="119">
          <cell r="D119">
            <v>0.58390874804924797</v>
          </cell>
          <cell r="E119">
            <v>0.16495939991256595</v>
          </cell>
        </row>
        <row r="120">
          <cell r="D120">
            <v>0.58390874804924797</v>
          </cell>
          <cell r="E120">
            <v>0.16495939991256595</v>
          </cell>
        </row>
        <row r="121">
          <cell r="D121">
            <v>0.58390874804924797</v>
          </cell>
          <cell r="E121">
            <v>0.16495939991256595</v>
          </cell>
        </row>
        <row r="122">
          <cell r="D122">
            <v>0.58390874804924797</v>
          </cell>
          <cell r="E122">
            <v>0.16495939991256595</v>
          </cell>
        </row>
        <row r="123">
          <cell r="D123">
            <v>0.58390874804924797</v>
          </cell>
          <cell r="E123">
            <v>0.16495939991256595</v>
          </cell>
        </row>
        <row r="124">
          <cell r="D124">
            <v>0.58390874804924797</v>
          </cell>
          <cell r="E124">
            <v>0.16495939991256595</v>
          </cell>
        </row>
        <row r="125">
          <cell r="D125">
            <v>0.58390874804924797</v>
          </cell>
          <cell r="E125">
            <v>0.16495939991256595</v>
          </cell>
        </row>
        <row r="126">
          <cell r="D126">
            <v>0.58390874804924797</v>
          </cell>
          <cell r="E126">
            <v>0.16495939991256595</v>
          </cell>
        </row>
        <row r="127">
          <cell r="D127">
            <v>0.58390874804924797</v>
          </cell>
          <cell r="E127">
            <v>0.16495939991256595</v>
          </cell>
        </row>
        <row r="128">
          <cell r="D128">
            <v>0.58390874804924797</v>
          </cell>
          <cell r="E128">
            <v>0.16495939991256595</v>
          </cell>
        </row>
        <row r="129">
          <cell r="D129">
            <v>0.58390874804924797</v>
          </cell>
          <cell r="E129">
            <v>0.16495939991256595</v>
          </cell>
        </row>
        <row r="130">
          <cell r="D130">
            <v>0.58390874804924797</v>
          </cell>
          <cell r="E130">
            <v>0.16495939991256595</v>
          </cell>
        </row>
        <row r="131">
          <cell r="D131">
            <v>0.58390874804924797</v>
          </cell>
          <cell r="E131">
            <v>0.16495939991256595</v>
          </cell>
        </row>
        <row r="132">
          <cell r="D132">
            <v>0.58390874804924797</v>
          </cell>
          <cell r="E132">
            <v>0.16495939991256595</v>
          </cell>
        </row>
        <row r="133">
          <cell r="D133">
            <v>0.58390874804924797</v>
          </cell>
          <cell r="E133">
            <v>0.16495939991256595</v>
          </cell>
        </row>
        <row r="134">
          <cell r="D134">
            <v>0.58390874804924797</v>
          </cell>
          <cell r="E134">
            <v>0.16495939991256595</v>
          </cell>
        </row>
        <row r="135">
          <cell r="D135">
            <v>0.58390874804924797</v>
          </cell>
          <cell r="E135">
            <v>0.16495939991256595</v>
          </cell>
        </row>
        <row r="136">
          <cell r="D136">
            <v>0.58390874804924797</v>
          </cell>
          <cell r="E136">
            <v>0.16495939991256595</v>
          </cell>
        </row>
        <row r="137">
          <cell r="D137">
            <v>0.58390874804924797</v>
          </cell>
          <cell r="E137">
            <v>0.16495939991256595</v>
          </cell>
        </row>
        <row r="138">
          <cell r="D138">
            <v>0.58390874804924797</v>
          </cell>
          <cell r="E138">
            <v>0.16495939991256595</v>
          </cell>
        </row>
        <row r="139">
          <cell r="D139">
            <v>0.58390874804924797</v>
          </cell>
          <cell r="E139">
            <v>0.16495939991256595</v>
          </cell>
        </row>
        <row r="140">
          <cell r="D140">
            <v>0.58390874804924797</v>
          </cell>
          <cell r="E140">
            <v>0.16495939991256595</v>
          </cell>
        </row>
        <row r="141">
          <cell r="D141">
            <v>0.58390874804924797</v>
          </cell>
          <cell r="E141">
            <v>0.16495939991256595</v>
          </cell>
        </row>
        <row r="142">
          <cell r="D142">
            <v>0.58390874804924797</v>
          </cell>
          <cell r="E142">
            <v>0.16495939991256595</v>
          </cell>
        </row>
        <row r="143">
          <cell r="D143">
            <v>0.58390874804924797</v>
          </cell>
          <cell r="E143">
            <v>0.16495939991256595</v>
          </cell>
        </row>
        <row r="144">
          <cell r="D144">
            <v>0.58390874804924797</v>
          </cell>
          <cell r="E144">
            <v>0.16495939991256595</v>
          </cell>
        </row>
        <row r="145">
          <cell r="D145">
            <v>0.58390874804924797</v>
          </cell>
          <cell r="E145">
            <v>0.16495939991256595</v>
          </cell>
        </row>
        <row r="146">
          <cell r="D146">
            <v>0.58390874804924797</v>
          </cell>
          <cell r="E146">
            <v>0.16495939991256595</v>
          </cell>
        </row>
        <row r="147">
          <cell r="D147">
            <v>0.58390874804924797</v>
          </cell>
          <cell r="E147">
            <v>0.16495939991256595</v>
          </cell>
        </row>
        <row r="148">
          <cell r="D148">
            <v>0.58390874804924797</v>
          </cell>
          <cell r="E148">
            <v>0.16495939991256595</v>
          </cell>
        </row>
        <row r="149">
          <cell r="D149">
            <v>0.58390874804924797</v>
          </cell>
          <cell r="E149">
            <v>0.16495939991256595</v>
          </cell>
        </row>
        <row r="150">
          <cell r="D150">
            <v>0.58390874804924797</v>
          </cell>
          <cell r="E150">
            <v>0.16495939991256595</v>
          </cell>
        </row>
        <row r="151">
          <cell r="D151">
            <v>0.58390874804924797</v>
          </cell>
          <cell r="E151">
            <v>0.16495939991256595</v>
          </cell>
        </row>
        <row r="152">
          <cell r="D152">
            <v>0.58390874804924797</v>
          </cell>
          <cell r="E152">
            <v>0.16495939991256595</v>
          </cell>
        </row>
        <row r="153">
          <cell r="D153">
            <v>0.58390874804924797</v>
          </cell>
          <cell r="E153">
            <v>0.16495939991256595</v>
          </cell>
        </row>
        <row r="154">
          <cell r="D154">
            <v>0.58390874804924797</v>
          </cell>
          <cell r="E154">
            <v>0.16495939991256595</v>
          </cell>
        </row>
        <row r="155">
          <cell r="D155">
            <v>0.58390874804924797</v>
          </cell>
          <cell r="E155">
            <v>0.16495939991256595</v>
          </cell>
        </row>
        <row r="156">
          <cell r="D156">
            <v>0.58390874804924797</v>
          </cell>
          <cell r="E156">
            <v>0.16495939991256595</v>
          </cell>
        </row>
        <row r="157">
          <cell r="D157">
            <v>0.58390874804924797</v>
          </cell>
          <cell r="E157">
            <v>0.16495939991256595</v>
          </cell>
        </row>
        <row r="158">
          <cell r="D158">
            <v>0.58390874804924797</v>
          </cell>
          <cell r="E158">
            <v>0.16495939991256595</v>
          </cell>
        </row>
        <row r="159">
          <cell r="D159">
            <v>0.58390874804924797</v>
          </cell>
          <cell r="E159">
            <v>0.16495939991256595</v>
          </cell>
        </row>
        <row r="160">
          <cell r="D160">
            <v>0.58390874804924797</v>
          </cell>
          <cell r="E160">
            <v>0.16495939991256595</v>
          </cell>
        </row>
        <row r="161">
          <cell r="D161">
            <v>0.58390874804924797</v>
          </cell>
          <cell r="E161">
            <v>0.16495939991256595</v>
          </cell>
        </row>
        <row r="162">
          <cell r="D162">
            <v>0.58390874804924797</v>
          </cell>
          <cell r="E162">
            <v>0.16495939991256595</v>
          </cell>
        </row>
        <row r="163">
          <cell r="D163">
            <v>0.58390874804924797</v>
          </cell>
          <cell r="E163">
            <v>0.16495939991256595</v>
          </cell>
        </row>
        <row r="164">
          <cell r="D164">
            <v>0.58390874804924797</v>
          </cell>
          <cell r="E164">
            <v>0.16495939991256595</v>
          </cell>
        </row>
        <row r="165">
          <cell r="D165">
            <v>0.58390874804924797</v>
          </cell>
          <cell r="E165">
            <v>0.16495939991256595</v>
          </cell>
        </row>
        <row r="166">
          <cell r="D166">
            <v>0.58390874804924797</v>
          </cell>
          <cell r="E166">
            <v>0.16495939991256595</v>
          </cell>
        </row>
        <row r="167">
          <cell r="D167">
            <v>0.58390874804924797</v>
          </cell>
          <cell r="E167">
            <v>0.16495939991256595</v>
          </cell>
        </row>
        <row r="168">
          <cell r="D168">
            <v>0.58390874804924797</v>
          </cell>
          <cell r="E168">
            <v>0.16495939991256595</v>
          </cell>
        </row>
        <row r="169">
          <cell r="D169">
            <v>0.58390874804924797</v>
          </cell>
          <cell r="E169">
            <v>0.16495939991256595</v>
          </cell>
        </row>
        <row r="170">
          <cell r="D170">
            <v>0.58390874804924797</v>
          </cell>
          <cell r="E170">
            <v>0.16495939991256595</v>
          </cell>
        </row>
        <row r="171">
          <cell r="D171">
            <v>0.58390874804924797</v>
          </cell>
          <cell r="E171">
            <v>0.16495939991256595</v>
          </cell>
        </row>
        <row r="172">
          <cell r="D172">
            <v>0.58390874804924797</v>
          </cell>
          <cell r="E172">
            <v>0.16495939991256595</v>
          </cell>
        </row>
        <row r="173">
          <cell r="D173">
            <v>0.58390874804924797</v>
          </cell>
          <cell r="E173">
            <v>0.16495939991256595</v>
          </cell>
        </row>
        <row r="174">
          <cell r="D174">
            <v>0.58390874804924797</v>
          </cell>
          <cell r="E174">
            <v>0.16495939991256595</v>
          </cell>
        </row>
        <row r="175">
          <cell r="D175">
            <v>0.58390874804924797</v>
          </cell>
          <cell r="E175">
            <v>0.16495939991256595</v>
          </cell>
        </row>
        <row r="176">
          <cell r="D176">
            <v>0.58390874804924797</v>
          </cell>
          <cell r="E176">
            <v>0.16495939991256595</v>
          </cell>
        </row>
        <row r="177">
          <cell r="D177">
            <v>0.58390874804924797</v>
          </cell>
          <cell r="E177">
            <v>0.16495939991256595</v>
          </cell>
        </row>
        <row r="178">
          <cell r="D178">
            <v>0.58390874804924797</v>
          </cell>
          <cell r="E178">
            <v>0.16495939991256595</v>
          </cell>
        </row>
        <row r="179">
          <cell r="D179">
            <v>0.58390874804924797</v>
          </cell>
          <cell r="E179">
            <v>0.16495939991256595</v>
          </cell>
        </row>
        <row r="180">
          <cell r="D180">
            <v>0.58390874804924797</v>
          </cell>
          <cell r="E180">
            <v>0.16495939991256595</v>
          </cell>
        </row>
        <row r="181">
          <cell r="D181">
            <v>0.58390874804924797</v>
          </cell>
          <cell r="E181">
            <v>0.16495939991256595</v>
          </cell>
        </row>
        <row r="182">
          <cell r="D182">
            <v>0.58390874804924797</v>
          </cell>
          <cell r="E182">
            <v>0.16495939991256595</v>
          </cell>
        </row>
        <row r="183">
          <cell r="D183">
            <v>0.58390874804924797</v>
          </cell>
          <cell r="E183">
            <v>0.16495939991256595</v>
          </cell>
        </row>
        <row r="184">
          <cell r="D184">
            <v>0.58390874804924797</v>
          </cell>
          <cell r="E184">
            <v>0.16495939991256595</v>
          </cell>
        </row>
        <row r="185">
          <cell r="D185">
            <v>0.58390874804924797</v>
          </cell>
          <cell r="E185">
            <v>0.16495939991256595</v>
          </cell>
        </row>
        <row r="186">
          <cell r="D186">
            <v>0.58390874804924797</v>
          </cell>
          <cell r="E186">
            <v>0.16495939991256595</v>
          </cell>
        </row>
        <row r="187">
          <cell r="D187">
            <v>0.58390874804924797</v>
          </cell>
          <cell r="E187">
            <v>0.16495939991256595</v>
          </cell>
        </row>
        <row r="188">
          <cell r="D188">
            <v>0.58390874804924797</v>
          </cell>
          <cell r="E188">
            <v>0.16495939991256595</v>
          </cell>
        </row>
        <row r="189">
          <cell r="D189">
            <v>0.58390874804924797</v>
          </cell>
          <cell r="E189">
            <v>0.16495939991256595</v>
          </cell>
        </row>
        <row r="190">
          <cell r="D190">
            <v>0.58390874804924797</v>
          </cell>
          <cell r="E190">
            <v>0.16495939991256595</v>
          </cell>
        </row>
        <row r="191">
          <cell r="D191">
            <v>0.58390874804924797</v>
          </cell>
          <cell r="E191">
            <v>0.16495939991256595</v>
          </cell>
        </row>
        <row r="192">
          <cell r="D192">
            <v>0.58390874804924797</v>
          </cell>
          <cell r="E192">
            <v>0.16495939991256595</v>
          </cell>
        </row>
        <row r="193">
          <cell r="D193">
            <v>0.58390874804924797</v>
          </cell>
          <cell r="E193">
            <v>0.16495939991256595</v>
          </cell>
        </row>
        <row r="194">
          <cell r="D194">
            <v>0.58390874804924797</v>
          </cell>
          <cell r="E194">
            <v>0.16495939991256595</v>
          </cell>
        </row>
        <row r="195">
          <cell r="D195">
            <v>0.58390874804924797</v>
          </cell>
          <cell r="E195">
            <v>0.16495939991256595</v>
          </cell>
        </row>
        <row r="196">
          <cell r="D196">
            <v>0.58390874804924797</v>
          </cell>
          <cell r="E196">
            <v>0.16495939991256595</v>
          </cell>
        </row>
        <row r="197">
          <cell r="D197">
            <v>0.58390874804924797</v>
          </cell>
          <cell r="E197">
            <v>0.16495939991256595</v>
          </cell>
        </row>
        <row r="198">
          <cell r="D198">
            <v>0.58390874804924797</v>
          </cell>
          <cell r="E198">
            <v>0.16495939991256595</v>
          </cell>
        </row>
        <row r="199">
          <cell r="D199">
            <v>0.58390874804924797</v>
          </cell>
          <cell r="E199">
            <v>0.16495939991256595</v>
          </cell>
        </row>
        <row r="200">
          <cell r="D200">
            <v>0.58390874804924797</v>
          </cell>
          <cell r="E200">
            <v>0.16495939991256595</v>
          </cell>
        </row>
        <row r="201">
          <cell r="D201">
            <v>0.58390874804924797</v>
          </cell>
          <cell r="E201">
            <v>0.16495939991256595</v>
          </cell>
        </row>
        <row r="202">
          <cell r="D202">
            <v>0.58390874804924797</v>
          </cell>
          <cell r="E202">
            <v>0.16495939991256595</v>
          </cell>
        </row>
        <row r="203">
          <cell r="D203">
            <v>0.58390874804924797</v>
          </cell>
          <cell r="E203">
            <v>0.16495939991256595</v>
          </cell>
        </row>
        <row r="204">
          <cell r="D204">
            <v>0.58390874804924797</v>
          </cell>
          <cell r="E204">
            <v>0.16495939991256595</v>
          </cell>
        </row>
        <row r="205">
          <cell r="D205">
            <v>0.58390874804924797</v>
          </cell>
          <cell r="E205">
            <v>0.16495939991256595</v>
          </cell>
        </row>
        <row r="206">
          <cell r="D206">
            <v>0.58390874804924797</v>
          </cell>
          <cell r="E206">
            <v>0.16495939991256595</v>
          </cell>
        </row>
        <row r="207">
          <cell r="D207">
            <v>0.58390874804924797</v>
          </cell>
          <cell r="E207">
            <v>0.16495939991256595</v>
          </cell>
        </row>
        <row r="208">
          <cell r="D208">
            <v>0.58390874804924797</v>
          </cell>
          <cell r="E208">
            <v>0.16495939991256595</v>
          </cell>
        </row>
        <row r="209">
          <cell r="D209">
            <v>0.58390874804924797</v>
          </cell>
          <cell r="E209">
            <v>0.16495939991256595</v>
          </cell>
        </row>
        <row r="210">
          <cell r="D210">
            <v>0.58390874804924797</v>
          </cell>
          <cell r="E210">
            <v>0.16495939991256595</v>
          </cell>
        </row>
        <row r="211">
          <cell r="D211">
            <v>0.58390874804924797</v>
          </cell>
          <cell r="E211">
            <v>0.16495939991256595</v>
          </cell>
        </row>
        <row r="212">
          <cell r="D212">
            <v>0.58390874804924797</v>
          </cell>
          <cell r="E212">
            <v>0.16495939991256595</v>
          </cell>
        </row>
        <row r="213">
          <cell r="D213">
            <v>0.58390874804924797</v>
          </cell>
          <cell r="E213">
            <v>0.16495939991256595</v>
          </cell>
        </row>
        <row r="214">
          <cell r="D214">
            <v>0.58390874804924797</v>
          </cell>
          <cell r="E214">
            <v>0.16495939991256595</v>
          </cell>
        </row>
        <row r="215">
          <cell r="D215">
            <v>0.58390874804924797</v>
          </cell>
          <cell r="E215">
            <v>0.16495939991256595</v>
          </cell>
        </row>
        <row r="216">
          <cell r="D216">
            <v>0.58390874804924797</v>
          </cell>
          <cell r="E216">
            <v>0.16495939991256595</v>
          </cell>
        </row>
        <row r="217">
          <cell r="D217">
            <v>0.58390874804924797</v>
          </cell>
          <cell r="E217">
            <v>0.16495939991256595</v>
          </cell>
        </row>
        <row r="218">
          <cell r="D218">
            <v>0.58390874804924797</v>
          </cell>
          <cell r="E218">
            <v>0.16495939991256595</v>
          </cell>
        </row>
        <row r="219">
          <cell r="D219">
            <v>0.58390874804924797</v>
          </cell>
          <cell r="E219">
            <v>0.16495939991256595</v>
          </cell>
        </row>
        <row r="220">
          <cell r="D220">
            <v>0.58390874804924797</v>
          </cell>
          <cell r="E220">
            <v>0.16495939991256595</v>
          </cell>
        </row>
        <row r="221">
          <cell r="D221">
            <v>0.58390874804924797</v>
          </cell>
          <cell r="E221">
            <v>0.16495939991256595</v>
          </cell>
        </row>
        <row r="222">
          <cell r="D222">
            <v>0.58390874804924797</v>
          </cell>
          <cell r="E222">
            <v>0.16495939991256595</v>
          </cell>
        </row>
        <row r="223">
          <cell r="D223">
            <v>0.58390874804924797</v>
          </cell>
          <cell r="E223">
            <v>0.16495939991256595</v>
          </cell>
        </row>
        <row r="224">
          <cell r="D224">
            <v>0.58390874804924797</v>
          </cell>
          <cell r="E224">
            <v>0.16495939991256595</v>
          </cell>
        </row>
        <row r="225">
          <cell r="D225">
            <v>0.58390874804924797</v>
          </cell>
          <cell r="E225">
            <v>0.16495939991256595</v>
          </cell>
        </row>
        <row r="226">
          <cell r="D226">
            <v>0.58390874804924797</v>
          </cell>
          <cell r="E226">
            <v>0.16495939991256595</v>
          </cell>
        </row>
        <row r="227">
          <cell r="D227">
            <v>0.58390874804924797</v>
          </cell>
          <cell r="E227">
            <v>0.16495939991256595</v>
          </cell>
        </row>
        <row r="228">
          <cell r="D228">
            <v>0.58390874804924797</v>
          </cell>
          <cell r="E228">
            <v>0.16495939991256595</v>
          </cell>
        </row>
        <row r="229">
          <cell r="D229">
            <v>0.58390874804924797</v>
          </cell>
          <cell r="E229">
            <v>0.16495939991256595</v>
          </cell>
        </row>
        <row r="230">
          <cell r="D230">
            <v>0.58390874804924797</v>
          </cell>
          <cell r="E230">
            <v>0.16495939991256595</v>
          </cell>
        </row>
        <row r="231">
          <cell r="D231">
            <v>0.58390874804924797</v>
          </cell>
          <cell r="E231">
            <v>0.16495939991256595</v>
          </cell>
        </row>
        <row r="232">
          <cell r="D232">
            <v>0.58390874804924797</v>
          </cell>
          <cell r="E232">
            <v>0.16495939991256595</v>
          </cell>
        </row>
        <row r="233">
          <cell r="D233">
            <v>0.58390874804924797</v>
          </cell>
          <cell r="E233">
            <v>0.16495939991256595</v>
          </cell>
        </row>
        <row r="234">
          <cell r="D234">
            <v>0.58390874804924797</v>
          </cell>
          <cell r="E234">
            <v>0.16495939991256595</v>
          </cell>
        </row>
        <row r="235">
          <cell r="D235">
            <v>0.58390874804924797</v>
          </cell>
          <cell r="E235">
            <v>0.16495939991256595</v>
          </cell>
        </row>
        <row r="236">
          <cell r="D236">
            <v>0.58390874804924797</v>
          </cell>
          <cell r="E236">
            <v>0.16495939991256595</v>
          </cell>
        </row>
        <row r="237">
          <cell r="D237">
            <v>0.58390874804924797</v>
          </cell>
          <cell r="E237">
            <v>0.16495939991256595</v>
          </cell>
        </row>
        <row r="238">
          <cell r="D238">
            <v>0.58390874804924797</v>
          </cell>
          <cell r="E238">
            <v>0.16495939991256595</v>
          </cell>
        </row>
        <row r="239">
          <cell r="D239">
            <v>0.58390874804924797</v>
          </cell>
          <cell r="E239">
            <v>0.16495939991256595</v>
          </cell>
        </row>
        <row r="240">
          <cell r="D240">
            <v>0.58390874804924797</v>
          </cell>
          <cell r="E240">
            <v>0.16495939991256595</v>
          </cell>
        </row>
        <row r="241">
          <cell r="D241">
            <v>0.58390874804924797</v>
          </cell>
          <cell r="E241">
            <v>0.16495939991256595</v>
          </cell>
        </row>
        <row r="242">
          <cell r="D242">
            <v>0.58390874804924797</v>
          </cell>
          <cell r="E242">
            <v>0.16495939991256595</v>
          </cell>
        </row>
        <row r="243">
          <cell r="D243">
            <v>0.58390874804924797</v>
          </cell>
          <cell r="E243">
            <v>0.16495939991256595</v>
          </cell>
        </row>
        <row r="244">
          <cell r="D244">
            <v>0.58390874804924797</v>
          </cell>
          <cell r="E244">
            <v>0.16495939991256595</v>
          </cell>
        </row>
        <row r="245">
          <cell r="D245">
            <v>0.58390874804924797</v>
          </cell>
          <cell r="E245">
            <v>0.16495939991256595</v>
          </cell>
        </row>
        <row r="246">
          <cell r="D246">
            <v>0.58390874804924797</v>
          </cell>
          <cell r="E246">
            <v>0.16495939991256595</v>
          </cell>
        </row>
        <row r="247">
          <cell r="D247">
            <v>0.58390874804924797</v>
          </cell>
          <cell r="E247">
            <v>0.16495939991256595</v>
          </cell>
        </row>
        <row r="248">
          <cell r="D248">
            <v>0.58390874804924797</v>
          </cell>
          <cell r="E248">
            <v>0.16495939991256595</v>
          </cell>
        </row>
        <row r="249">
          <cell r="D249">
            <v>0.58390874804924797</v>
          </cell>
          <cell r="E249">
            <v>0.16495939991256595</v>
          </cell>
        </row>
        <row r="250">
          <cell r="D250">
            <v>0.58390874804924797</v>
          </cell>
          <cell r="E250">
            <v>0.16495939991256595</v>
          </cell>
        </row>
        <row r="251">
          <cell r="D251">
            <v>0.58390874804924797</v>
          </cell>
          <cell r="E251">
            <v>0.16495939991256595</v>
          </cell>
        </row>
        <row r="252">
          <cell r="D252">
            <v>0.58390874804924797</v>
          </cell>
          <cell r="E252">
            <v>0.16495939991256595</v>
          </cell>
        </row>
        <row r="253">
          <cell r="D253">
            <v>0.58390874804924797</v>
          </cell>
          <cell r="E253">
            <v>0.16495939991256595</v>
          </cell>
        </row>
        <row r="254">
          <cell r="D254">
            <v>0.58390874804924797</v>
          </cell>
          <cell r="E254">
            <v>0.16495939991256595</v>
          </cell>
        </row>
        <row r="255">
          <cell r="D255">
            <v>0.58390874804924797</v>
          </cell>
          <cell r="E255">
            <v>0.16495939991256595</v>
          </cell>
        </row>
        <row r="256">
          <cell r="D256">
            <v>0.58390874804924797</v>
          </cell>
          <cell r="E256">
            <v>0.16495939991256595</v>
          </cell>
        </row>
        <row r="257">
          <cell r="D257">
            <v>0.58390874804924797</v>
          </cell>
          <cell r="E257">
            <v>0.16495939991256595</v>
          </cell>
        </row>
        <row r="258">
          <cell r="D258">
            <v>0.58390874804924797</v>
          </cell>
          <cell r="E258">
            <v>0.16495939991256595</v>
          </cell>
        </row>
        <row r="259">
          <cell r="D259">
            <v>0.58390874804924797</v>
          </cell>
          <cell r="E259">
            <v>0.16495939991256595</v>
          </cell>
        </row>
        <row r="260">
          <cell r="D260">
            <v>0.58390874804924797</v>
          </cell>
          <cell r="E260">
            <v>0.16495939991256595</v>
          </cell>
        </row>
        <row r="261">
          <cell r="D261">
            <v>0.58390874804924797</v>
          </cell>
          <cell r="E261">
            <v>0.16495939991256595</v>
          </cell>
        </row>
        <row r="262">
          <cell r="D262">
            <v>0.58390874804924797</v>
          </cell>
          <cell r="E262">
            <v>0.16495939991256595</v>
          </cell>
        </row>
        <row r="263">
          <cell r="D263">
            <v>0.58390874804924797</v>
          </cell>
          <cell r="E263">
            <v>0.16495939991256595</v>
          </cell>
        </row>
        <row r="264">
          <cell r="D264">
            <v>0.58390874804924797</v>
          </cell>
          <cell r="E264">
            <v>0.16495939991256595</v>
          </cell>
        </row>
        <row r="265">
          <cell r="D265">
            <v>0.58390874804924797</v>
          </cell>
          <cell r="E265">
            <v>0.16495939991256595</v>
          </cell>
        </row>
        <row r="266">
          <cell r="D266">
            <v>0.58390874804924797</v>
          </cell>
          <cell r="E266">
            <v>0.16495939991256595</v>
          </cell>
        </row>
        <row r="267">
          <cell r="D267">
            <v>0.58390874804924797</v>
          </cell>
          <cell r="E267">
            <v>0.16495939991256595</v>
          </cell>
        </row>
        <row r="268">
          <cell r="D268">
            <v>0.58390874804924797</v>
          </cell>
          <cell r="E268">
            <v>0.16495939991256595</v>
          </cell>
        </row>
        <row r="269">
          <cell r="D269">
            <v>0.58390874804924797</v>
          </cell>
          <cell r="E269">
            <v>0.16495939991256595</v>
          </cell>
        </row>
        <row r="270">
          <cell r="D270">
            <v>0.58390874804924797</v>
          </cell>
          <cell r="E270">
            <v>0.16495939991256595</v>
          </cell>
        </row>
        <row r="271">
          <cell r="D271">
            <v>0.58390874804924797</v>
          </cell>
          <cell r="E271">
            <v>0.16495939991256595</v>
          </cell>
        </row>
        <row r="272">
          <cell r="D272">
            <v>0.58390874804924797</v>
          </cell>
          <cell r="E272">
            <v>0.16495939991256595</v>
          </cell>
        </row>
        <row r="273">
          <cell r="D273">
            <v>0.58390874804924797</v>
          </cell>
          <cell r="E273">
            <v>0.16495939991256595</v>
          </cell>
        </row>
        <row r="274">
          <cell r="D274">
            <v>0.58390874804924797</v>
          </cell>
          <cell r="E274">
            <v>0.16495939991256595</v>
          </cell>
        </row>
        <row r="275">
          <cell r="D275">
            <v>0.58390874804924797</v>
          </cell>
          <cell r="E275">
            <v>0.16495939991256595</v>
          </cell>
        </row>
        <row r="276">
          <cell r="D276">
            <v>0.58390874804924797</v>
          </cell>
          <cell r="E276">
            <v>0.16495939991256595</v>
          </cell>
        </row>
        <row r="277">
          <cell r="D277">
            <v>0.58390874804924797</v>
          </cell>
          <cell r="E277">
            <v>0.16495939991256595</v>
          </cell>
        </row>
        <row r="278">
          <cell r="D278">
            <v>0.58390874804924797</v>
          </cell>
          <cell r="E278">
            <v>0.16495939991256595</v>
          </cell>
        </row>
        <row r="279">
          <cell r="D279">
            <v>0.58390874804924797</v>
          </cell>
          <cell r="E279">
            <v>0.16495939991256595</v>
          </cell>
        </row>
        <row r="280">
          <cell r="D280">
            <v>0.58390874804924797</v>
          </cell>
          <cell r="E280">
            <v>0.16495939991256595</v>
          </cell>
        </row>
        <row r="281">
          <cell r="D281">
            <v>0.58390874804924797</v>
          </cell>
          <cell r="E281">
            <v>0.16495939991256595</v>
          </cell>
        </row>
        <row r="282">
          <cell r="D282">
            <v>0.58390874804924797</v>
          </cell>
          <cell r="E282">
            <v>0.16495939991256595</v>
          </cell>
        </row>
        <row r="283">
          <cell r="D283">
            <v>0.58390874804924797</v>
          </cell>
          <cell r="E283">
            <v>0.16495939991256595</v>
          </cell>
        </row>
        <row r="284">
          <cell r="D284">
            <v>0.58390874804924797</v>
          </cell>
          <cell r="E284">
            <v>0.16495939991256595</v>
          </cell>
        </row>
        <row r="285">
          <cell r="D285">
            <v>0.58390874804924797</v>
          </cell>
          <cell r="E285">
            <v>0.16495939991256595</v>
          </cell>
        </row>
        <row r="286">
          <cell r="D286">
            <v>0.58390874804924797</v>
          </cell>
          <cell r="E286">
            <v>0.16495939991256595</v>
          </cell>
        </row>
        <row r="287">
          <cell r="D287">
            <v>0.58390874804924797</v>
          </cell>
          <cell r="E287">
            <v>0.16495939991256595</v>
          </cell>
        </row>
        <row r="288">
          <cell r="D288">
            <v>0.58390874804924797</v>
          </cell>
          <cell r="E288">
            <v>0.16495939991256595</v>
          </cell>
        </row>
        <row r="289">
          <cell r="D289">
            <v>0.58390874804924797</v>
          </cell>
          <cell r="E289">
            <v>0.16495939991256595</v>
          </cell>
        </row>
        <row r="290">
          <cell r="D290">
            <v>0.58390874804924797</v>
          </cell>
          <cell r="E290">
            <v>0.16495939991256595</v>
          </cell>
        </row>
        <row r="291">
          <cell r="D291">
            <v>0.58390874804924797</v>
          </cell>
          <cell r="E291">
            <v>0.16495939991256595</v>
          </cell>
        </row>
        <row r="292">
          <cell r="D292">
            <v>0.58390874804924797</v>
          </cell>
          <cell r="E292">
            <v>0.16495939991256595</v>
          </cell>
        </row>
        <row r="293">
          <cell r="D293">
            <v>0.58390874804924797</v>
          </cell>
          <cell r="E293">
            <v>0.16495939991256595</v>
          </cell>
        </row>
        <row r="294">
          <cell r="D294">
            <v>0.58390874804924797</v>
          </cell>
          <cell r="E294">
            <v>0.16495939991256595</v>
          </cell>
        </row>
        <row r="295">
          <cell r="D295">
            <v>0.58390874804924797</v>
          </cell>
          <cell r="E295">
            <v>0.16495939991256595</v>
          </cell>
        </row>
        <row r="296">
          <cell r="D296">
            <v>0.58390874804924797</v>
          </cell>
          <cell r="E296">
            <v>0.16495939991256595</v>
          </cell>
        </row>
        <row r="297">
          <cell r="D297">
            <v>0.58390874804924797</v>
          </cell>
          <cell r="E297">
            <v>0.16495939991256595</v>
          </cell>
        </row>
        <row r="298">
          <cell r="D298">
            <v>0.58390874804924797</v>
          </cell>
          <cell r="E298">
            <v>0.16495939991256595</v>
          </cell>
        </row>
        <row r="299">
          <cell r="D299">
            <v>0.58390874804924797</v>
          </cell>
          <cell r="E299">
            <v>0.16495939991256595</v>
          </cell>
        </row>
        <row r="300">
          <cell r="D300">
            <v>0.58390874804924797</v>
          </cell>
          <cell r="E300">
            <v>0.16495939991256595</v>
          </cell>
        </row>
        <row r="301">
          <cell r="D301">
            <v>0.58390874804924797</v>
          </cell>
          <cell r="E301">
            <v>0.16495939991256595</v>
          </cell>
        </row>
        <row r="302">
          <cell r="D302">
            <v>0.58390874804924797</v>
          </cell>
          <cell r="E302">
            <v>0.16495939991256595</v>
          </cell>
        </row>
        <row r="303">
          <cell r="D303">
            <v>0.58390874804924797</v>
          </cell>
          <cell r="E303">
            <v>0.16495939991256595</v>
          </cell>
        </row>
        <row r="304">
          <cell r="D304">
            <v>0.58390874804924797</v>
          </cell>
          <cell r="E304">
            <v>0.16495939991256595</v>
          </cell>
        </row>
        <row r="305">
          <cell r="D305">
            <v>0.58390874804924797</v>
          </cell>
          <cell r="E305">
            <v>0.16495939991256595</v>
          </cell>
        </row>
        <row r="306">
          <cell r="D306">
            <v>0.58390874804924797</v>
          </cell>
          <cell r="E306">
            <v>0.16495939991256595</v>
          </cell>
        </row>
        <row r="307">
          <cell r="D307">
            <v>0.58390874804924797</v>
          </cell>
          <cell r="E307">
            <v>0.16495939991256595</v>
          </cell>
        </row>
        <row r="308">
          <cell r="D308">
            <v>0.58390874804924797</v>
          </cell>
          <cell r="E308">
            <v>0.16495939991256595</v>
          </cell>
        </row>
        <row r="309">
          <cell r="D309">
            <v>0.58390874804924797</v>
          </cell>
          <cell r="E309">
            <v>0.16495939991256595</v>
          </cell>
        </row>
        <row r="310">
          <cell r="D310">
            <v>0.58390874804924797</v>
          </cell>
          <cell r="E310">
            <v>0.16495939991256595</v>
          </cell>
        </row>
        <row r="311">
          <cell r="D311">
            <v>0.58390874804924797</v>
          </cell>
          <cell r="E311">
            <v>0.16495939991256595</v>
          </cell>
        </row>
        <row r="312">
          <cell r="D312">
            <v>0.58390874804924797</v>
          </cell>
          <cell r="E312">
            <v>0.16495939991256595</v>
          </cell>
        </row>
        <row r="313">
          <cell r="D313">
            <v>0.58390874804924797</v>
          </cell>
          <cell r="E313">
            <v>0.16495939991256595</v>
          </cell>
        </row>
        <row r="314">
          <cell r="D314">
            <v>0.58390874804924797</v>
          </cell>
          <cell r="E314">
            <v>0.16495939991256595</v>
          </cell>
        </row>
        <row r="315">
          <cell r="D315">
            <v>0.58390874804924797</v>
          </cell>
          <cell r="E315">
            <v>0.16495939991256595</v>
          </cell>
        </row>
        <row r="316">
          <cell r="D316">
            <v>0.58390874804924797</v>
          </cell>
          <cell r="E316">
            <v>0.16495939991256595</v>
          </cell>
        </row>
        <row r="317">
          <cell r="D317">
            <v>0.58390874804924797</v>
          </cell>
          <cell r="E317">
            <v>0.16495939991256595</v>
          </cell>
        </row>
        <row r="318">
          <cell r="D318">
            <v>0.58390874804924797</v>
          </cell>
          <cell r="E318">
            <v>0.16495939991256595</v>
          </cell>
        </row>
        <row r="319">
          <cell r="D319">
            <v>0.58390874804924797</v>
          </cell>
          <cell r="E319">
            <v>0.16495939991256595</v>
          </cell>
        </row>
        <row r="320">
          <cell r="D320">
            <v>0.58390874804924797</v>
          </cell>
          <cell r="E320">
            <v>0.16495939991256595</v>
          </cell>
        </row>
        <row r="321">
          <cell r="D321">
            <v>0.58390874804924797</v>
          </cell>
          <cell r="E321">
            <v>0.16495939991256595</v>
          </cell>
        </row>
        <row r="322">
          <cell r="D322">
            <v>0.58390874804924797</v>
          </cell>
          <cell r="E322">
            <v>0.16495939991256595</v>
          </cell>
        </row>
        <row r="323">
          <cell r="D323">
            <v>0.58390874804924797</v>
          </cell>
          <cell r="E323">
            <v>0.16495939991256595</v>
          </cell>
        </row>
        <row r="324">
          <cell r="D324">
            <v>0.58390874804924797</v>
          </cell>
          <cell r="E324">
            <v>0.16495939991256595</v>
          </cell>
        </row>
        <row r="325">
          <cell r="D325">
            <v>0.58390874804924797</v>
          </cell>
          <cell r="E325">
            <v>0.16495939991256595</v>
          </cell>
        </row>
        <row r="326">
          <cell r="D326">
            <v>0.58390874804924797</v>
          </cell>
          <cell r="E326">
            <v>0.16495939991256595</v>
          </cell>
        </row>
        <row r="327">
          <cell r="D327">
            <v>0.58390874804924797</v>
          </cell>
          <cell r="E327">
            <v>0.16495939991256595</v>
          </cell>
        </row>
        <row r="328">
          <cell r="D328">
            <v>0.58390874804924797</v>
          </cell>
          <cell r="E328">
            <v>0.16495939991256595</v>
          </cell>
        </row>
        <row r="329">
          <cell r="D329">
            <v>0.58390874804924797</v>
          </cell>
          <cell r="E329">
            <v>0.16495939991256595</v>
          </cell>
        </row>
        <row r="330">
          <cell r="D330">
            <v>0.58390874804924797</v>
          </cell>
          <cell r="E330">
            <v>0.16495939991256595</v>
          </cell>
        </row>
        <row r="331">
          <cell r="D331">
            <v>0.58390874804924797</v>
          </cell>
          <cell r="E331">
            <v>0.16495939991256595</v>
          </cell>
        </row>
        <row r="332">
          <cell r="D332">
            <v>0.58390874804924797</v>
          </cell>
          <cell r="E332">
            <v>0.16495939991256595</v>
          </cell>
        </row>
        <row r="333">
          <cell r="D333">
            <v>0.58390874804924797</v>
          </cell>
          <cell r="E333">
            <v>0.16495939991256595</v>
          </cell>
        </row>
        <row r="334">
          <cell r="D334">
            <v>0.58390874804924797</v>
          </cell>
          <cell r="E334">
            <v>0.16495939991256595</v>
          </cell>
        </row>
        <row r="335">
          <cell r="D335">
            <v>0.58390874804924797</v>
          </cell>
          <cell r="E335">
            <v>0.16495939991256595</v>
          </cell>
        </row>
        <row r="336">
          <cell r="D336">
            <v>0.58390874804924797</v>
          </cell>
          <cell r="E336">
            <v>0.16495939991256595</v>
          </cell>
        </row>
        <row r="337">
          <cell r="D337">
            <v>0.58390874804924797</v>
          </cell>
          <cell r="E337">
            <v>0.16495939991256595</v>
          </cell>
        </row>
        <row r="338">
          <cell r="D338">
            <v>0.58390874804924797</v>
          </cell>
          <cell r="E338">
            <v>0.16495939991256595</v>
          </cell>
        </row>
        <row r="339">
          <cell r="D339">
            <v>0.58390874804924797</v>
          </cell>
          <cell r="E339">
            <v>0.16495939991256595</v>
          </cell>
        </row>
        <row r="340">
          <cell r="D340">
            <v>0.58390874804924797</v>
          </cell>
          <cell r="E340">
            <v>0.16495939991256595</v>
          </cell>
        </row>
        <row r="341">
          <cell r="D341">
            <v>0.58390874804924797</v>
          </cell>
          <cell r="E341">
            <v>0.16495939991256595</v>
          </cell>
        </row>
        <row r="342">
          <cell r="D342">
            <v>0.58390874804924797</v>
          </cell>
          <cell r="E342">
            <v>0.16495939991256595</v>
          </cell>
        </row>
        <row r="343">
          <cell r="D343">
            <v>0.58390874804924797</v>
          </cell>
          <cell r="E343">
            <v>0.16495939991256595</v>
          </cell>
        </row>
        <row r="344">
          <cell r="D344">
            <v>0.58390874804924797</v>
          </cell>
          <cell r="E344">
            <v>0.16495939991256595</v>
          </cell>
        </row>
        <row r="345">
          <cell r="D345">
            <v>0.58390874804924797</v>
          </cell>
          <cell r="E345">
            <v>0.16495939991256595</v>
          </cell>
        </row>
        <row r="346">
          <cell r="D346">
            <v>0.58390874804924797</v>
          </cell>
          <cell r="E346">
            <v>0.16495939991256595</v>
          </cell>
        </row>
        <row r="347">
          <cell r="D347">
            <v>0.58390874804924797</v>
          </cell>
          <cell r="E347">
            <v>0.16495939991256595</v>
          </cell>
        </row>
        <row r="348">
          <cell r="D348">
            <v>0.58390874804924797</v>
          </cell>
          <cell r="E348">
            <v>0.16495939991256595</v>
          </cell>
        </row>
        <row r="349">
          <cell r="D349">
            <v>0.58390874804924797</v>
          </cell>
          <cell r="E349">
            <v>0.16495939991256595</v>
          </cell>
        </row>
        <row r="350">
          <cell r="D350">
            <v>0.58390874804924797</v>
          </cell>
          <cell r="E350">
            <v>0.16495939991256595</v>
          </cell>
        </row>
        <row r="351">
          <cell r="D351">
            <v>0.58390874804924797</v>
          </cell>
          <cell r="E351">
            <v>0.16495939991256595</v>
          </cell>
        </row>
        <row r="352">
          <cell r="D352">
            <v>0.58390874804924797</v>
          </cell>
          <cell r="E352">
            <v>0.16495939991256595</v>
          </cell>
        </row>
        <row r="353">
          <cell r="D353">
            <v>0.58390874804924797</v>
          </cell>
          <cell r="E353">
            <v>0.16495939991256595</v>
          </cell>
        </row>
        <row r="354">
          <cell r="D354">
            <v>0.58390874804924797</v>
          </cell>
          <cell r="E354">
            <v>0.16495939991256595</v>
          </cell>
        </row>
        <row r="355">
          <cell r="D355">
            <v>0.58390874804924797</v>
          </cell>
          <cell r="E355">
            <v>0.16495939991256595</v>
          </cell>
        </row>
        <row r="356">
          <cell r="D356">
            <v>0.58390874804924797</v>
          </cell>
          <cell r="E356">
            <v>0.16495939991256595</v>
          </cell>
        </row>
        <row r="357">
          <cell r="D357">
            <v>0.58390874804924797</v>
          </cell>
          <cell r="E357">
            <v>0.16495939991256595</v>
          </cell>
        </row>
        <row r="358">
          <cell r="D358">
            <v>0.58390874804924797</v>
          </cell>
          <cell r="E358">
            <v>0.16495939991256595</v>
          </cell>
        </row>
        <row r="359">
          <cell r="D359">
            <v>0.58390874804924797</v>
          </cell>
          <cell r="E359">
            <v>0.16495939991256595</v>
          </cell>
        </row>
        <row r="360">
          <cell r="D360">
            <v>0.58390874804924797</v>
          </cell>
          <cell r="E360">
            <v>0.16495939991256595</v>
          </cell>
        </row>
        <row r="361">
          <cell r="D361">
            <v>0.58390874804924797</v>
          </cell>
          <cell r="E361">
            <v>0.16495939991256595</v>
          </cell>
        </row>
        <row r="362">
          <cell r="D362">
            <v>0.58390874804924797</v>
          </cell>
          <cell r="E362">
            <v>0.16495939991256595</v>
          </cell>
        </row>
        <row r="363">
          <cell r="D363">
            <v>0.58390874804924797</v>
          </cell>
          <cell r="E363">
            <v>0.16495939991256595</v>
          </cell>
        </row>
        <row r="364">
          <cell r="D364">
            <v>0.58390874804924797</v>
          </cell>
          <cell r="E364">
            <v>0.16495939991256595</v>
          </cell>
        </row>
        <row r="365">
          <cell r="D365">
            <v>0.58390874804924797</v>
          </cell>
          <cell r="E365">
            <v>0.16495939991256595</v>
          </cell>
        </row>
        <row r="366">
          <cell r="D366">
            <v>0.58390874804924797</v>
          </cell>
          <cell r="E366">
            <v>0.16495939991256595</v>
          </cell>
        </row>
        <row r="367">
          <cell r="D367">
            <v>0.58390874804924797</v>
          </cell>
          <cell r="E367">
            <v>0.16495939991256595</v>
          </cell>
        </row>
        <row r="368">
          <cell r="D368">
            <v>0.58390874804924797</v>
          </cell>
          <cell r="E368">
            <v>0.16495939991256595</v>
          </cell>
        </row>
        <row r="369">
          <cell r="D369">
            <v>0.58390874804924797</v>
          </cell>
          <cell r="E369">
            <v>0.16495939991256595</v>
          </cell>
        </row>
        <row r="370">
          <cell r="D370">
            <v>0.58390874804924797</v>
          </cell>
          <cell r="E370">
            <v>0.16495939991256595</v>
          </cell>
        </row>
        <row r="371">
          <cell r="D371">
            <v>0.58390874804924797</v>
          </cell>
          <cell r="E371">
            <v>0.16495939991256595</v>
          </cell>
        </row>
        <row r="372">
          <cell r="D372">
            <v>0.58390874804924797</v>
          </cell>
          <cell r="E372">
            <v>0.16495939991256595</v>
          </cell>
        </row>
        <row r="373">
          <cell r="D373">
            <v>0.58390874804924797</v>
          </cell>
          <cell r="E373">
            <v>0.16495939991256595</v>
          </cell>
        </row>
        <row r="374">
          <cell r="D374">
            <v>0.58390874804924797</v>
          </cell>
          <cell r="E374">
            <v>0.16495939991256595</v>
          </cell>
        </row>
        <row r="375">
          <cell r="D375">
            <v>0.58390874804924797</v>
          </cell>
          <cell r="E375">
            <v>0.16495939991256595</v>
          </cell>
        </row>
        <row r="376">
          <cell r="D376">
            <v>0.58390874804924797</v>
          </cell>
          <cell r="E376">
            <v>0.16495939991256595</v>
          </cell>
        </row>
        <row r="377">
          <cell r="D377">
            <v>0.58390874804924797</v>
          </cell>
          <cell r="E377">
            <v>0.16495939991256595</v>
          </cell>
        </row>
        <row r="378">
          <cell r="D378">
            <v>0.58390874804924797</v>
          </cell>
          <cell r="E378">
            <v>0.16495939991256595</v>
          </cell>
        </row>
        <row r="379">
          <cell r="D379">
            <v>0.58390874804924797</v>
          </cell>
          <cell r="E379">
            <v>0.16495939991256595</v>
          </cell>
        </row>
        <row r="380">
          <cell r="D380">
            <v>0.58390874804924797</v>
          </cell>
          <cell r="E380">
            <v>0.16495939991256595</v>
          </cell>
        </row>
        <row r="381">
          <cell r="D381">
            <v>0.58390874804924797</v>
          </cell>
          <cell r="E381">
            <v>0.16495939991256595</v>
          </cell>
        </row>
        <row r="382">
          <cell r="D382">
            <v>0.58390874804924797</v>
          </cell>
          <cell r="E382">
            <v>0.16495939991256595</v>
          </cell>
        </row>
        <row r="383">
          <cell r="D383">
            <v>0.58390874804924797</v>
          </cell>
          <cell r="E383">
            <v>0.16495939991256595</v>
          </cell>
        </row>
        <row r="384">
          <cell r="D384">
            <v>0.58390874804924797</v>
          </cell>
          <cell r="E384">
            <v>0.16495939991256595</v>
          </cell>
        </row>
        <row r="385">
          <cell r="D385">
            <v>0.58390874804924797</v>
          </cell>
          <cell r="E385">
            <v>0.16495939991256595</v>
          </cell>
        </row>
        <row r="386">
          <cell r="D386">
            <v>0.58390874804924797</v>
          </cell>
          <cell r="E386">
            <v>0.16495939991256595</v>
          </cell>
        </row>
        <row r="387">
          <cell r="D387">
            <v>0.58390874804924797</v>
          </cell>
          <cell r="E387">
            <v>0.16495939991256595</v>
          </cell>
        </row>
        <row r="388">
          <cell r="D388">
            <v>0.58390874804924797</v>
          </cell>
          <cell r="E388">
            <v>0.16495939991256595</v>
          </cell>
        </row>
        <row r="389">
          <cell r="D389">
            <v>0.58390874804924797</v>
          </cell>
          <cell r="E389">
            <v>0.16495939991256595</v>
          </cell>
        </row>
        <row r="390">
          <cell r="D390">
            <v>0.58390874804924797</v>
          </cell>
          <cell r="E390">
            <v>0.16495939991256595</v>
          </cell>
        </row>
        <row r="391">
          <cell r="D391">
            <v>0.58390874804924797</v>
          </cell>
          <cell r="E391">
            <v>0.16495939991256595</v>
          </cell>
        </row>
        <row r="392">
          <cell r="D392">
            <v>0.58390874804924797</v>
          </cell>
          <cell r="E392">
            <v>0.16495939991256595</v>
          </cell>
        </row>
        <row r="393">
          <cell r="D393">
            <v>0.58390874804924797</v>
          </cell>
          <cell r="E393">
            <v>0.16495939991256595</v>
          </cell>
        </row>
        <row r="394">
          <cell r="D394">
            <v>0.58390874804924797</v>
          </cell>
          <cell r="E394">
            <v>0.16495939991256595</v>
          </cell>
        </row>
        <row r="395">
          <cell r="D395">
            <v>0.58390874804924797</v>
          </cell>
          <cell r="E395">
            <v>0.16495939991256595</v>
          </cell>
        </row>
        <row r="396">
          <cell r="D396">
            <v>0.58390874804924797</v>
          </cell>
          <cell r="E396">
            <v>0.16495939991256595</v>
          </cell>
        </row>
        <row r="397">
          <cell r="D397">
            <v>0.58390874804924797</v>
          </cell>
          <cell r="E397">
            <v>0.16495939991256595</v>
          </cell>
        </row>
        <row r="398">
          <cell r="D398">
            <v>0.58390874804924797</v>
          </cell>
          <cell r="E398">
            <v>0.16495939991256595</v>
          </cell>
        </row>
        <row r="399">
          <cell r="D399">
            <v>0.58390874804924797</v>
          </cell>
          <cell r="E399">
            <v>0.16495939991256595</v>
          </cell>
        </row>
        <row r="400">
          <cell r="D400">
            <v>0.58390874804924797</v>
          </cell>
          <cell r="E400">
            <v>0.16495939991256595</v>
          </cell>
        </row>
        <row r="401">
          <cell r="D401">
            <v>0.58390874804924797</v>
          </cell>
          <cell r="E401">
            <v>0.16495939991256595</v>
          </cell>
        </row>
        <row r="402">
          <cell r="D402">
            <v>0.58390874804924797</v>
          </cell>
          <cell r="E402">
            <v>0.16495939991256595</v>
          </cell>
        </row>
        <row r="403">
          <cell r="D403">
            <v>0.58390874804924797</v>
          </cell>
          <cell r="E403">
            <v>0.16495939991256595</v>
          </cell>
        </row>
        <row r="404">
          <cell r="D404">
            <v>0.58390874804924797</v>
          </cell>
          <cell r="E404">
            <v>0.16495939991256595</v>
          </cell>
        </row>
        <row r="405">
          <cell r="D405">
            <v>0.58390874804924797</v>
          </cell>
          <cell r="E405">
            <v>0.16495939991256595</v>
          </cell>
        </row>
        <row r="406">
          <cell r="D406">
            <v>0.58390874804924797</v>
          </cell>
          <cell r="E406">
            <v>0.16495939991256595</v>
          </cell>
        </row>
        <row r="407">
          <cell r="D407">
            <v>0.58390874804924797</v>
          </cell>
          <cell r="E407">
            <v>0.16495939991256595</v>
          </cell>
        </row>
        <row r="408">
          <cell r="D408">
            <v>0.58390874804924797</v>
          </cell>
          <cell r="E408">
            <v>0.16495939991256595</v>
          </cell>
        </row>
        <row r="409">
          <cell r="D409">
            <v>0.58390874804924797</v>
          </cell>
          <cell r="E409">
            <v>0.16495939991256595</v>
          </cell>
        </row>
        <row r="410">
          <cell r="D410">
            <v>0.58390874804924797</v>
          </cell>
          <cell r="E410">
            <v>0.16495939991256595</v>
          </cell>
        </row>
        <row r="411">
          <cell r="D411">
            <v>0.58390874804924797</v>
          </cell>
          <cell r="E411">
            <v>0.16495939991256595</v>
          </cell>
        </row>
        <row r="412">
          <cell r="D412">
            <v>0.58390874804924797</v>
          </cell>
          <cell r="E412">
            <v>0.16495939991256595</v>
          </cell>
        </row>
        <row r="413">
          <cell r="D413">
            <v>0.58390874804924797</v>
          </cell>
          <cell r="E413">
            <v>0.16495939991256595</v>
          </cell>
        </row>
        <row r="414">
          <cell r="D414">
            <v>0.58390874804924797</v>
          </cell>
          <cell r="E414">
            <v>0.16495939991256595</v>
          </cell>
        </row>
        <row r="415">
          <cell r="D415">
            <v>0.58390874804924797</v>
          </cell>
          <cell r="E415">
            <v>0.16495939991256595</v>
          </cell>
        </row>
        <row r="416">
          <cell r="D416">
            <v>0.58390874804924797</v>
          </cell>
          <cell r="E416">
            <v>0.16495939991256595</v>
          </cell>
        </row>
        <row r="417">
          <cell r="D417">
            <v>0.58390874804924797</v>
          </cell>
          <cell r="E417">
            <v>0.16495939991256595</v>
          </cell>
        </row>
        <row r="418">
          <cell r="D418">
            <v>0.58390874804924797</v>
          </cell>
          <cell r="E418">
            <v>0.16495939991256595</v>
          </cell>
        </row>
        <row r="419">
          <cell r="D419">
            <v>0.58390874804924797</v>
          </cell>
          <cell r="E419">
            <v>0.16495939991256595</v>
          </cell>
        </row>
        <row r="420">
          <cell r="D420">
            <v>0.58390874804924797</v>
          </cell>
          <cell r="E420">
            <v>0.16495939991256595</v>
          </cell>
        </row>
        <row r="421">
          <cell r="D421">
            <v>0.58390874804924797</v>
          </cell>
          <cell r="E421">
            <v>0.16495939991256595</v>
          </cell>
        </row>
        <row r="422">
          <cell r="D422">
            <v>0.58390874804924797</v>
          </cell>
          <cell r="E422">
            <v>0.16495939991256595</v>
          </cell>
        </row>
        <row r="423">
          <cell r="D423">
            <v>0.58390874804924797</v>
          </cell>
          <cell r="E423">
            <v>0.16495939991256595</v>
          </cell>
        </row>
        <row r="424">
          <cell r="D424">
            <v>0.58390874804924797</v>
          </cell>
          <cell r="E424">
            <v>0.16495939991256595</v>
          </cell>
        </row>
        <row r="425">
          <cell r="D425">
            <v>0.58390874804924797</v>
          </cell>
          <cell r="E425">
            <v>0.16495939991256595</v>
          </cell>
        </row>
        <row r="426">
          <cell r="D426">
            <v>0.58390874804924797</v>
          </cell>
          <cell r="E426">
            <v>0.16495939991256595</v>
          </cell>
        </row>
        <row r="427">
          <cell r="D427">
            <v>0.58390874804924797</v>
          </cell>
          <cell r="E427">
            <v>0.16495939991256595</v>
          </cell>
        </row>
        <row r="428">
          <cell r="D428">
            <v>0.58390874804924797</v>
          </cell>
          <cell r="E428">
            <v>0.16495939991256595</v>
          </cell>
        </row>
        <row r="429">
          <cell r="D429">
            <v>0.58390874804924797</v>
          </cell>
          <cell r="E429">
            <v>0.16495939991256595</v>
          </cell>
        </row>
        <row r="430">
          <cell r="D430">
            <v>0.58390874804924797</v>
          </cell>
          <cell r="E430">
            <v>0.16495939991256595</v>
          </cell>
        </row>
        <row r="431">
          <cell r="D431">
            <v>0.58390874804924797</v>
          </cell>
          <cell r="E431">
            <v>0.16495939991256595</v>
          </cell>
        </row>
        <row r="432">
          <cell r="D432">
            <v>0.58390874804924797</v>
          </cell>
          <cell r="E432">
            <v>0.16495939991256595</v>
          </cell>
        </row>
        <row r="433">
          <cell r="D433">
            <v>0.58390874804924797</v>
          </cell>
          <cell r="E433">
            <v>0.16495939991256595</v>
          </cell>
        </row>
        <row r="434">
          <cell r="D434">
            <v>0.58390874804924797</v>
          </cell>
          <cell r="E434">
            <v>0.16495939991256595</v>
          </cell>
        </row>
        <row r="435">
          <cell r="D435">
            <v>0.58390874804924797</v>
          </cell>
          <cell r="E435">
            <v>0.16495939991256595</v>
          </cell>
        </row>
        <row r="436">
          <cell r="D436">
            <v>0.58390874804924797</v>
          </cell>
          <cell r="E436">
            <v>0.16495939991256595</v>
          </cell>
        </row>
        <row r="437">
          <cell r="D437">
            <v>0.58390874804924797</v>
          </cell>
          <cell r="E437">
            <v>0.16495939991256595</v>
          </cell>
        </row>
        <row r="438">
          <cell r="D438">
            <v>0.58390874804924797</v>
          </cell>
          <cell r="E438">
            <v>0.16495939991256595</v>
          </cell>
        </row>
        <row r="439">
          <cell r="D439">
            <v>0.58390874804924797</v>
          </cell>
          <cell r="E439">
            <v>0.16495939991256595</v>
          </cell>
        </row>
        <row r="440">
          <cell r="D440">
            <v>0.58390874804924797</v>
          </cell>
          <cell r="E440">
            <v>0.16495939991256595</v>
          </cell>
        </row>
        <row r="441">
          <cell r="D441">
            <v>0.58390874804924797</v>
          </cell>
          <cell r="E441">
            <v>0.16495939991256595</v>
          </cell>
        </row>
        <row r="442">
          <cell r="D442">
            <v>0.58390874804924797</v>
          </cell>
          <cell r="E442">
            <v>0.16495939991256595</v>
          </cell>
        </row>
        <row r="443">
          <cell r="D443">
            <v>0.58390874804924797</v>
          </cell>
          <cell r="E443">
            <v>0.16495939991256595</v>
          </cell>
        </row>
        <row r="444">
          <cell r="D444">
            <v>0.58390874804924797</v>
          </cell>
          <cell r="E444">
            <v>0.16495939991256595</v>
          </cell>
        </row>
        <row r="445">
          <cell r="D445">
            <v>0.58390874804924797</v>
          </cell>
          <cell r="E445">
            <v>0.16495939991256595</v>
          </cell>
        </row>
        <row r="446">
          <cell r="D446">
            <v>0.58390874804924797</v>
          </cell>
          <cell r="E446">
            <v>0.16495939991256595</v>
          </cell>
        </row>
        <row r="447">
          <cell r="D447">
            <v>0.58390874804924797</v>
          </cell>
          <cell r="E447">
            <v>0.16495939991256595</v>
          </cell>
        </row>
        <row r="448">
          <cell r="D448">
            <v>0.58390874804924797</v>
          </cell>
          <cell r="E448">
            <v>0.16495939991256595</v>
          </cell>
        </row>
        <row r="449">
          <cell r="D449">
            <v>0.58390874804924797</v>
          </cell>
          <cell r="E449">
            <v>0.16495939991256595</v>
          </cell>
        </row>
        <row r="450">
          <cell r="D450">
            <v>0.58390874804924797</v>
          </cell>
          <cell r="E450">
            <v>0.16495939991256595</v>
          </cell>
        </row>
        <row r="451">
          <cell r="D451">
            <v>0.58390874804924797</v>
          </cell>
          <cell r="E451">
            <v>0.16495939991256595</v>
          </cell>
        </row>
        <row r="452">
          <cell r="D452">
            <v>0.58390874804924797</v>
          </cell>
          <cell r="E452">
            <v>0.16495939991256595</v>
          </cell>
        </row>
        <row r="453">
          <cell r="D453">
            <v>0.58390874804924797</v>
          </cell>
          <cell r="E453">
            <v>0.16495939991256595</v>
          </cell>
        </row>
        <row r="454">
          <cell r="D454">
            <v>0.58390874804924797</v>
          </cell>
          <cell r="E454">
            <v>0.16495939991256595</v>
          </cell>
        </row>
        <row r="455">
          <cell r="D455">
            <v>0.58390874804924797</v>
          </cell>
          <cell r="E455">
            <v>0.16495939991256595</v>
          </cell>
        </row>
        <row r="456">
          <cell r="D456">
            <v>0.58390874804924797</v>
          </cell>
          <cell r="E456">
            <v>0.16495939991256595</v>
          </cell>
        </row>
        <row r="457">
          <cell r="D457">
            <v>0.58390874804924797</v>
          </cell>
          <cell r="E457">
            <v>0.16495939991256595</v>
          </cell>
        </row>
        <row r="458">
          <cell r="D458">
            <v>0.58390874804924797</v>
          </cell>
          <cell r="E458">
            <v>0.16495939991256595</v>
          </cell>
        </row>
        <row r="459">
          <cell r="D459">
            <v>0.58390874804924797</v>
          </cell>
          <cell r="E459">
            <v>0.16495939991256595</v>
          </cell>
        </row>
        <row r="460">
          <cell r="D460">
            <v>0.58390874804924797</v>
          </cell>
          <cell r="E460">
            <v>0.16495939991256595</v>
          </cell>
        </row>
        <row r="461">
          <cell r="D461">
            <v>0.58390874804924797</v>
          </cell>
          <cell r="E461">
            <v>0.16495939991256595</v>
          </cell>
        </row>
        <row r="462">
          <cell r="D462">
            <v>0.58390874804924797</v>
          </cell>
          <cell r="E462">
            <v>0.16495939991256595</v>
          </cell>
        </row>
        <row r="463">
          <cell r="D463">
            <v>0.58390874804924797</v>
          </cell>
          <cell r="E463">
            <v>0.16495939991256595</v>
          </cell>
        </row>
        <row r="464">
          <cell r="D464">
            <v>0.58390874804924797</v>
          </cell>
          <cell r="E464">
            <v>0.16495939991256595</v>
          </cell>
        </row>
        <row r="465">
          <cell r="D465">
            <v>0.58390874804924797</v>
          </cell>
          <cell r="E465">
            <v>0.16495939991256595</v>
          </cell>
        </row>
        <row r="466">
          <cell r="D466">
            <v>0.58390874804924797</v>
          </cell>
          <cell r="E466">
            <v>0.16495939991256595</v>
          </cell>
        </row>
        <row r="467">
          <cell r="D467">
            <v>0.58390874804924797</v>
          </cell>
          <cell r="E467">
            <v>0.16495939991256595</v>
          </cell>
        </row>
        <row r="468">
          <cell r="D468">
            <v>0.58390874804924797</v>
          </cell>
          <cell r="E468">
            <v>0.16495939991256595</v>
          </cell>
        </row>
        <row r="469">
          <cell r="D469">
            <v>0.58390874804924797</v>
          </cell>
          <cell r="E469">
            <v>0.16495939991256595</v>
          </cell>
        </row>
        <row r="470">
          <cell r="D470">
            <v>0.58390874804924797</v>
          </cell>
          <cell r="E470">
            <v>0.16495939991256595</v>
          </cell>
        </row>
        <row r="471">
          <cell r="D471">
            <v>0.58390874804924797</v>
          </cell>
          <cell r="E471">
            <v>0.16495939991256595</v>
          </cell>
        </row>
        <row r="472">
          <cell r="D472">
            <v>0.58390874804924797</v>
          </cell>
          <cell r="E472">
            <v>0.16495939991256595</v>
          </cell>
        </row>
        <row r="473">
          <cell r="D473">
            <v>0.58390874804924797</v>
          </cell>
          <cell r="E473">
            <v>0.16495939991256595</v>
          </cell>
        </row>
        <row r="474">
          <cell r="D474">
            <v>0.58390874804924797</v>
          </cell>
          <cell r="E474">
            <v>0.16495939991256595</v>
          </cell>
        </row>
        <row r="475">
          <cell r="D475">
            <v>0.58390874804924797</v>
          </cell>
          <cell r="E475">
            <v>0.16495939991256595</v>
          </cell>
        </row>
        <row r="476">
          <cell r="D476">
            <v>0.58390874804924797</v>
          </cell>
          <cell r="E476">
            <v>0.16495939991256595</v>
          </cell>
        </row>
        <row r="477">
          <cell r="D477">
            <v>0.58390874804924797</v>
          </cell>
          <cell r="E477">
            <v>0.16495939991256595</v>
          </cell>
        </row>
        <row r="478">
          <cell r="D478">
            <v>0.58390874804924797</v>
          </cell>
          <cell r="E478">
            <v>0.16495939991256595</v>
          </cell>
        </row>
        <row r="479">
          <cell r="D479">
            <v>0.58390874804924797</v>
          </cell>
          <cell r="E479">
            <v>0.16495939991256595</v>
          </cell>
        </row>
        <row r="480">
          <cell r="D480">
            <v>0.58390874804924797</v>
          </cell>
          <cell r="E480">
            <v>0.16495939991256595</v>
          </cell>
        </row>
        <row r="481">
          <cell r="D481">
            <v>0.58390874804924797</v>
          </cell>
          <cell r="E481">
            <v>0.16495939991256595</v>
          </cell>
        </row>
        <row r="482">
          <cell r="D482">
            <v>0.58390874804924797</v>
          </cell>
          <cell r="E482">
            <v>0.16495939991256595</v>
          </cell>
        </row>
        <row r="483">
          <cell r="D483">
            <v>0.58390874804924797</v>
          </cell>
          <cell r="E483">
            <v>0.16495939991256595</v>
          </cell>
        </row>
        <row r="484">
          <cell r="D484">
            <v>0.58390874804924797</v>
          </cell>
          <cell r="E484">
            <v>0.16495939991256595</v>
          </cell>
        </row>
        <row r="485">
          <cell r="D485">
            <v>0.58390874804924797</v>
          </cell>
          <cell r="E485">
            <v>0.16495939991256595</v>
          </cell>
        </row>
        <row r="486">
          <cell r="D486">
            <v>0.58390874804924797</v>
          </cell>
          <cell r="E486">
            <v>0.16495939991256595</v>
          </cell>
        </row>
        <row r="487">
          <cell r="D487">
            <v>0.58390874804924797</v>
          </cell>
          <cell r="E487">
            <v>0.16495939991256595</v>
          </cell>
        </row>
        <row r="488">
          <cell r="D488">
            <v>0.58390874804924797</v>
          </cell>
          <cell r="E488">
            <v>0.16495939991256595</v>
          </cell>
        </row>
        <row r="489">
          <cell r="D489">
            <v>0.58390874804924797</v>
          </cell>
          <cell r="E489">
            <v>0.16495939991256595</v>
          </cell>
        </row>
        <row r="490">
          <cell r="D490">
            <v>0.58390874804924797</v>
          </cell>
          <cell r="E490">
            <v>0.16495939991256595</v>
          </cell>
        </row>
        <row r="491">
          <cell r="D491">
            <v>0.58390874804924797</v>
          </cell>
          <cell r="E491">
            <v>0.16495939991256595</v>
          </cell>
        </row>
        <row r="492">
          <cell r="D492">
            <v>0.58390874804924797</v>
          </cell>
          <cell r="E492">
            <v>0.16495939991256595</v>
          </cell>
        </row>
        <row r="493">
          <cell r="D493">
            <v>0.58390874804924797</v>
          </cell>
          <cell r="E493">
            <v>0.16495939991256595</v>
          </cell>
        </row>
        <row r="494">
          <cell r="D494">
            <v>0.58390874804924797</v>
          </cell>
          <cell r="E494">
            <v>0.16495939991256595</v>
          </cell>
        </row>
        <row r="495">
          <cell r="D495">
            <v>0.58390874804924797</v>
          </cell>
          <cell r="E495">
            <v>0.16495939991256595</v>
          </cell>
        </row>
        <row r="496">
          <cell r="D496">
            <v>0.58390874804924797</v>
          </cell>
          <cell r="E496">
            <v>0.16495939991256595</v>
          </cell>
        </row>
        <row r="497">
          <cell r="D497">
            <v>0.58390874804924797</v>
          </cell>
          <cell r="E497">
            <v>0.16495939991256595</v>
          </cell>
        </row>
        <row r="498">
          <cell r="D498">
            <v>0.58390874804924797</v>
          </cell>
          <cell r="E498">
            <v>0.16495939991256595</v>
          </cell>
        </row>
        <row r="499">
          <cell r="D499">
            <v>0.58390874804924797</v>
          </cell>
          <cell r="E499">
            <v>0.16495939991256595</v>
          </cell>
        </row>
        <row r="500">
          <cell r="D500">
            <v>0.58390874804924797</v>
          </cell>
          <cell r="E500">
            <v>0.16495939991256595</v>
          </cell>
        </row>
        <row r="501">
          <cell r="D501">
            <v>0.58390874804924797</v>
          </cell>
          <cell r="E501">
            <v>0.16495939991256595</v>
          </cell>
        </row>
        <row r="502">
          <cell r="D502">
            <v>0.58390874804924797</v>
          </cell>
          <cell r="E502">
            <v>0.16495939991256595</v>
          </cell>
        </row>
        <row r="503">
          <cell r="D503">
            <v>0.58390874804924797</v>
          </cell>
          <cell r="E503">
            <v>0.16495939991256595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otor Specs"/>
      <sheetName val="Motor Calcs"/>
      <sheetName val="Motor Graphs"/>
      <sheetName val="Combiner Design"/>
      <sheetName val="Drive Design"/>
      <sheetName val="Drive Modeling"/>
      <sheetName val="Combiner Modeling"/>
      <sheetName val="Mechanism"/>
      <sheetName val="Friction"/>
      <sheetName val="Misc Quick Calcs"/>
      <sheetName val="Shaft Layout"/>
    </sheetNames>
    <sheetDataSet>
      <sheetData sheetId="0"/>
      <sheetData sheetId="1">
        <row r="10">
          <cell r="C10">
            <v>12</v>
          </cell>
          <cell r="D10">
            <v>3688</v>
          </cell>
        </row>
      </sheetData>
      <sheetData sheetId="2">
        <row r="87">
          <cell r="D87">
            <v>0</v>
          </cell>
        </row>
        <row r="88">
          <cell r="D88">
            <v>1</v>
          </cell>
        </row>
        <row r="89">
          <cell r="D89">
            <v>2</v>
          </cell>
        </row>
        <row r="90">
          <cell r="D90">
            <v>3</v>
          </cell>
        </row>
        <row r="91">
          <cell r="D91">
            <v>4</v>
          </cell>
        </row>
        <row r="92">
          <cell r="D92">
            <v>5</v>
          </cell>
        </row>
        <row r="93">
          <cell r="D93">
            <v>6</v>
          </cell>
        </row>
        <row r="94">
          <cell r="D94">
            <v>7</v>
          </cell>
        </row>
        <row r="95">
          <cell r="D95">
            <v>8</v>
          </cell>
        </row>
        <row r="96">
          <cell r="D96">
            <v>9</v>
          </cell>
        </row>
        <row r="97">
          <cell r="D97">
            <v>10</v>
          </cell>
        </row>
        <row r="98">
          <cell r="D98">
            <v>11</v>
          </cell>
        </row>
        <row r="99">
          <cell r="D99">
            <v>12</v>
          </cell>
        </row>
        <row r="100">
          <cell r="D100">
            <v>13</v>
          </cell>
        </row>
        <row r="101">
          <cell r="D101">
            <v>14</v>
          </cell>
        </row>
        <row r="102">
          <cell r="D102">
            <v>15</v>
          </cell>
        </row>
        <row r="103">
          <cell r="D103">
            <v>16</v>
          </cell>
        </row>
        <row r="104">
          <cell r="D104">
            <v>17</v>
          </cell>
        </row>
        <row r="105">
          <cell r="D105">
            <v>18</v>
          </cell>
        </row>
        <row r="106">
          <cell r="D106">
            <v>19</v>
          </cell>
        </row>
        <row r="107">
          <cell r="D107">
            <v>20</v>
          </cell>
        </row>
        <row r="108">
          <cell r="D108">
            <v>21</v>
          </cell>
        </row>
        <row r="109">
          <cell r="D109">
            <v>22</v>
          </cell>
        </row>
        <row r="110">
          <cell r="D110">
            <v>23</v>
          </cell>
        </row>
        <row r="111">
          <cell r="D111">
            <v>24</v>
          </cell>
        </row>
        <row r="112">
          <cell r="D112">
            <v>25</v>
          </cell>
        </row>
        <row r="113">
          <cell r="D113">
            <v>26</v>
          </cell>
        </row>
        <row r="114">
          <cell r="D114">
            <v>27</v>
          </cell>
        </row>
        <row r="115">
          <cell r="D115">
            <v>28</v>
          </cell>
        </row>
        <row r="116">
          <cell r="D116">
            <v>29</v>
          </cell>
        </row>
        <row r="117">
          <cell r="D117">
            <v>30</v>
          </cell>
        </row>
        <row r="118">
          <cell r="D118">
            <v>31</v>
          </cell>
        </row>
        <row r="119">
          <cell r="D119">
            <v>32</v>
          </cell>
        </row>
        <row r="120">
          <cell r="D120">
            <v>33</v>
          </cell>
        </row>
        <row r="121">
          <cell r="D121">
            <v>34</v>
          </cell>
        </row>
        <row r="122">
          <cell r="D122">
            <v>35</v>
          </cell>
        </row>
        <row r="123">
          <cell r="D123">
            <v>36</v>
          </cell>
        </row>
        <row r="124">
          <cell r="D124">
            <v>37</v>
          </cell>
        </row>
        <row r="125">
          <cell r="D125">
            <v>38</v>
          </cell>
        </row>
        <row r="126">
          <cell r="D126">
            <v>39</v>
          </cell>
        </row>
        <row r="127">
          <cell r="D127">
            <v>40</v>
          </cell>
        </row>
        <row r="128">
          <cell r="D128">
            <v>41</v>
          </cell>
        </row>
        <row r="129">
          <cell r="D129">
            <v>42</v>
          </cell>
        </row>
        <row r="130">
          <cell r="D130">
            <v>43</v>
          </cell>
        </row>
        <row r="131">
          <cell r="D131">
            <v>44</v>
          </cell>
        </row>
        <row r="132">
          <cell r="D132">
            <v>45</v>
          </cell>
        </row>
        <row r="133">
          <cell r="D133">
            <v>46</v>
          </cell>
        </row>
        <row r="134">
          <cell r="D134">
            <v>47</v>
          </cell>
        </row>
        <row r="135">
          <cell r="D135">
            <v>48</v>
          </cell>
        </row>
        <row r="136">
          <cell r="D136">
            <v>49</v>
          </cell>
        </row>
        <row r="137">
          <cell r="D137">
            <v>50</v>
          </cell>
        </row>
        <row r="138">
          <cell r="D138">
            <v>51</v>
          </cell>
        </row>
        <row r="139">
          <cell r="D139">
            <v>52</v>
          </cell>
        </row>
        <row r="140">
          <cell r="D140">
            <v>53</v>
          </cell>
        </row>
        <row r="141">
          <cell r="D141">
            <v>54</v>
          </cell>
        </row>
        <row r="142">
          <cell r="D142">
            <v>55</v>
          </cell>
        </row>
        <row r="143">
          <cell r="D143">
            <v>56</v>
          </cell>
        </row>
        <row r="144">
          <cell r="D144">
            <v>57</v>
          </cell>
        </row>
        <row r="145">
          <cell r="D145">
            <v>58</v>
          </cell>
        </row>
        <row r="146">
          <cell r="D146">
            <v>59</v>
          </cell>
        </row>
        <row r="147">
          <cell r="D147">
            <v>60</v>
          </cell>
        </row>
        <row r="148">
          <cell r="D148">
            <v>61</v>
          </cell>
        </row>
        <row r="149">
          <cell r="D149">
            <v>62</v>
          </cell>
        </row>
        <row r="150">
          <cell r="D150">
            <v>63</v>
          </cell>
        </row>
        <row r="151">
          <cell r="D151">
            <v>64</v>
          </cell>
        </row>
        <row r="152">
          <cell r="D152">
            <v>65</v>
          </cell>
        </row>
        <row r="153">
          <cell r="D153">
            <v>66</v>
          </cell>
        </row>
        <row r="154">
          <cell r="D154">
            <v>67</v>
          </cell>
        </row>
        <row r="155">
          <cell r="D155">
            <v>68</v>
          </cell>
        </row>
        <row r="156">
          <cell r="D156">
            <v>69</v>
          </cell>
        </row>
        <row r="157">
          <cell r="D157">
            <v>70</v>
          </cell>
        </row>
        <row r="158">
          <cell r="D158">
            <v>71</v>
          </cell>
        </row>
        <row r="159">
          <cell r="D159">
            <v>72</v>
          </cell>
        </row>
        <row r="160">
          <cell r="D160">
            <v>73</v>
          </cell>
        </row>
        <row r="161">
          <cell r="D161">
            <v>74</v>
          </cell>
        </row>
        <row r="162">
          <cell r="D162">
            <v>75</v>
          </cell>
        </row>
        <row r="163">
          <cell r="D163">
            <v>76</v>
          </cell>
        </row>
        <row r="164">
          <cell r="D164">
            <v>77</v>
          </cell>
        </row>
        <row r="165">
          <cell r="D165">
            <v>78</v>
          </cell>
        </row>
        <row r="166">
          <cell r="D166">
            <v>79</v>
          </cell>
        </row>
        <row r="167">
          <cell r="D167">
            <v>80</v>
          </cell>
        </row>
        <row r="168">
          <cell r="D168">
            <v>81</v>
          </cell>
        </row>
        <row r="169">
          <cell r="D169">
            <v>82</v>
          </cell>
        </row>
        <row r="170">
          <cell r="D170">
            <v>83</v>
          </cell>
        </row>
        <row r="171">
          <cell r="D171">
            <v>84</v>
          </cell>
        </row>
        <row r="172">
          <cell r="D172">
            <v>85</v>
          </cell>
        </row>
        <row r="173">
          <cell r="D173">
            <v>86</v>
          </cell>
        </row>
        <row r="174">
          <cell r="D174">
            <v>87</v>
          </cell>
        </row>
        <row r="175">
          <cell r="D175">
            <v>88</v>
          </cell>
        </row>
        <row r="176">
          <cell r="D176">
            <v>89</v>
          </cell>
        </row>
        <row r="177">
          <cell r="D177">
            <v>90</v>
          </cell>
        </row>
        <row r="178">
          <cell r="D178">
            <v>91</v>
          </cell>
        </row>
        <row r="179">
          <cell r="D179">
            <v>92</v>
          </cell>
        </row>
        <row r="180">
          <cell r="D180">
            <v>93</v>
          </cell>
        </row>
        <row r="181">
          <cell r="D181">
            <v>94</v>
          </cell>
        </row>
        <row r="182">
          <cell r="D182">
            <v>95</v>
          </cell>
        </row>
        <row r="183">
          <cell r="D183">
            <v>96</v>
          </cell>
        </row>
        <row r="184">
          <cell r="D184">
            <v>97</v>
          </cell>
        </row>
        <row r="185">
          <cell r="D185">
            <v>98</v>
          </cell>
        </row>
        <row r="186">
          <cell r="D186">
            <v>99</v>
          </cell>
        </row>
        <row r="187">
          <cell r="D187">
            <v>100</v>
          </cell>
        </row>
        <row r="188">
          <cell r="D188">
            <v>101</v>
          </cell>
        </row>
        <row r="189">
          <cell r="D189">
            <v>102</v>
          </cell>
        </row>
        <row r="190">
          <cell r="D190">
            <v>103</v>
          </cell>
        </row>
        <row r="191">
          <cell r="D191">
            <v>104</v>
          </cell>
        </row>
        <row r="192">
          <cell r="D192">
            <v>105</v>
          </cell>
        </row>
        <row r="193">
          <cell r="D193">
            <v>106</v>
          </cell>
        </row>
        <row r="194">
          <cell r="D194">
            <v>107</v>
          </cell>
        </row>
        <row r="195">
          <cell r="D195">
            <v>108</v>
          </cell>
        </row>
        <row r="196">
          <cell r="D196">
            <v>109</v>
          </cell>
        </row>
        <row r="197">
          <cell r="D197">
            <v>110</v>
          </cell>
        </row>
        <row r="198">
          <cell r="D198">
            <v>111</v>
          </cell>
        </row>
        <row r="199">
          <cell r="D199">
            <v>112</v>
          </cell>
        </row>
        <row r="200">
          <cell r="D200">
            <v>113</v>
          </cell>
        </row>
        <row r="201">
          <cell r="D201">
            <v>114</v>
          </cell>
        </row>
        <row r="202">
          <cell r="D202">
            <v>115</v>
          </cell>
        </row>
        <row r="203">
          <cell r="D203">
            <v>116</v>
          </cell>
        </row>
        <row r="204">
          <cell r="D204">
            <v>117</v>
          </cell>
        </row>
        <row r="205">
          <cell r="D205">
            <v>118</v>
          </cell>
        </row>
        <row r="206">
          <cell r="D206">
            <v>119</v>
          </cell>
        </row>
        <row r="207">
          <cell r="D207">
            <v>120</v>
          </cell>
        </row>
        <row r="208">
          <cell r="D208">
            <v>121</v>
          </cell>
        </row>
        <row r="209">
          <cell r="D209">
            <v>122</v>
          </cell>
        </row>
        <row r="210">
          <cell r="D210">
            <v>123</v>
          </cell>
        </row>
        <row r="211">
          <cell r="D211">
            <v>124</v>
          </cell>
        </row>
        <row r="212">
          <cell r="D212">
            <v>125</v>
          </cell>
        </row>
        <row r="213">
          <cell r="D213">
            <v>126</v>
          </cell>
        </row>
        <row r="214">
          <cell r="D214">
            <v>127</v>
          </cell>
        </row>
        <row r="215">
          <cell r="D215">
            <v>128</v>
          </cell>
        </row>
        <row r="216">
          <cell r="D216">
            <v>129</v>
          </cell>
        </row>
        <row r="217">
          <cell r="D217">
            <v>130</v>
          </cell>
        </row>
        <row r="218">
          <cell r="D218">
            <v>131</v>
          </cell>
        </row>
        <row r="219">
          <cell r="D219">
            <v>132</v>
          </cell>
        </row>
        <row r="220">
          <cell r="D220">
            <v>133</v>
          </cell>
        </row>
        <row r="221">
          <cell r="D221">
            <v>134</v>
          </cell>
        </row>
        <row r="222">
          <cell r="D222">
            <v>135</v>
          </cell>
        </row>
        <row r="223">
          <cell r="D223">
            <v>136</v>
          </cell>
        </row>
        <row r="224">
          <cell r="D224">
            <v>137</v>
          </cell>
        </row>
        <row r="225">
          <cell r="D225">
            <v>138</v>
          </cell>
        </row>
        <row r="226">
          <cell r="D226">
            <v>139</v>
          </cell>
        </row>
        <row r="227">
          <cell r="D227">
            <v>140</v>
          </cell>
        </row>
        <row r="228">
          <cell r="D228">
            <v>141</v>
          </cell>
        </row>
        <row r="229">
          <cell r="D229">
            <v>142</v>
          </cell>
        </row>
        <row r="230">
          <cell r="D230">
            <v>143</v>
          </cell>
        </row>
        <row r="231">
          <cell r="D231">
            <v>144</v>
          </cell>
        </row>
        <row r="232">
          <cell r="D232">
            <v>145</v>
          </cell>
        </row>
        <row r="233">
          <cell r="D233">
            <v>146</v>
          </cell>
        </row>
        <row r="234">
          <cell r="D234">
            <v>147</v>
          </cell>
        </row>
        <row r="235">
          <cell r="D235">
            <v>148</v>
          </cell>
        </row>
        <row r="236">
          <cell r="D236">
            <v>149</v>
          </cell>
        </row>
        <row r="237">
          <cell r="D237">
            <v>150</v>
          </cell>
        </row>
        <row r="238">
          <cell r="D238">
            <v>151</v>
          </cell>
        </row>
        <row r="239">
          <cell r="D239">
            <v>152</v>
          </cell>
        </row>
        <row r="240">
          <cell r="D240">
            <v>153</v>
          </cell>
        </row>
        <row r="241">
          <cell r="D241">
            <v>154</v>
          </cell>
        </row>
        <row r="242">
          <cell r="D242">
            <v>155</v>
          </cell>
        </row>
        <row r="243">
          <cell r="D243">
            <v>156</v>
          </cell>
        </row>
        <row r="244">
          <cell r="D244">
            <v>157</v>
          </cell>
        </row>
        <row r="245">
          <cell r="D245">
            <v>158</v>
          </cell>
        </row>
        <row r="246">
          <cell r="D246">
            <v>159</v>
          </cell>
        </row>
        <row r="247">
          <cell r="D247">
            <v>160</v>
          </cell>
        </row>
        <row r="248">
          <cell r="D248">
            <v>161</v>
          </cell>
        </row>
        <row r="249">
          <cell r="D249">
            <v>162</v>
          </cell>
        </row>
        <row r="250">
          <cell r="D250">
            <v>163</v>
          </cell>
        </row>
        <row r="251">
          <cell r="D251">
            <v>164</v>
          </cell>
        </row>
        <row r="252">
          <cell r="D252">
            <v>165</v>
          </cell>
        </row>
        <row r="253">
          <cell r="D253">
            <v>166</v>
          </cell>
        </row>
        <row r="254">
          <cell r="D254">
            <v>167</v>
          </cell>
        </row>
        <row r="255">
          <cell r="D255">
            <v>168</v>
          </cell>
        </row>
        <row r="256">
          <cell r="D256">
            <v>169</v>
          </cell>
        </row>
        <row r="257">
          <cell r="D257">
            <v>170</v>
          </cell>
        </row>
        <row r="258">
          <cell r="D258">
            <v>171</v>
          </cell>
        </row>
        <row r="259">
          <cell r="D259">
            <v>172</v>
          </cell>
        </row>
        <row r="260">
          <cell r="D260">
            <v>173</v>
          </cell>
        </row>
        <row r="261">
          <cell r="D261">
            <v>174</v>
          </cell>
        </row>
        <row r="262">
          <cell r="D262">
            <v>175</v>
          </cell>
        </row>
        <row r="263">
          <cell r="D263">
            <v>176</v>
          </cell>
        </row>
        <row r="264">
          <cell r="D264">
            <v>177</v>
          </cell>
        </row>
        <row r="265">
          <cell r="D265">
            <v>178</v>
          </cell>
        </row>
        <row r="266">
          <cell r="D266">
            <v>179</v>
          </cell>
        </row>
        <row r="267">
          <cell r="D267">
            <v>180</v>
          </cell>
        </row>
        <row r="268">
          <cell r="D268">
            <v>181</v>
          </cell>
        </row>
        <row r="269">
          <cell r="D269">
            <v>182</v>
          </cell>
        </row>
        <row r="270">
          <cell r="D270">
            <v>183</v>
          </cell>
        </row>
        <row r="271">
          <cell r="D271">
            <v>184</v>
          </cell>
        </row>
        <row r="272">
          <cell r="D272">
            <v>185</v>
          </cell>
        </row>
        <row r="273">
          <cell r="D273">
            <v>186</v>
          </cell>
        </row>
        <row r="274">
          <cell r="D274">
            <v>187</v>
          </cell>
        </row>
        <row r="275">
          <cell r="D275">
            <v>188</v>
          </cell>
        </row>
        <row r="276">
          <cell r="D276">
            <v>189</v>
          </cell>
        </row>
        <row r="277">
          <cell r="D277">
            <v>190</v>
          </cell>
        </row>
        <row r="278">
          <cell r="D278">
            <v>191</v>
          </cell>
        </row>
        <row r="279">
          <cell r="D279">
            <v>192</v>
          </cell>
        </row>
        <row r="280">
          <cell r="D280">
            <v>193</v>
          </cell>
        </row>
        <row r="281">
          <cell r="D281">
            <v>194</v>
          </cell>
        </row>
        <row r="282">
          <cell r="D282">
            <v>195</v>
          </cell>
        </row>
        <row r="283">
          <cell r="D283">
            <v>196</v>
          </cell>
        </row>
        <row r="284">
          <cell r="D284">
            <v>197</v>
          </cell>
        </row>
        <row r="285">
          <cell r="D285">
            <v>198</v>
          </cell>
        </row>
        <row r="286">
          <cell r="D286">
            <v>199</v>
          </cell>
        </row>
        <row r="287">
          <cell r="D287">
            <v>200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8">
          <cell r="C8">
            <v>2</v>
          </cell>
          <cell r="D8">
            <v>54</v>
          </cell>
        </row>
      </sheetData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otor Specs"/>
      <sheetName val="Motor Calcs"/>
      <sheetName val="Motor Graphs"/>
      <sheetName val="Friction Calcs"/>
      <sheetName val="Misc Quick Calcs"/>
    </sheetNames>
    <sheetDataSet>
      <sheetData sheetId="0"/>
      <sheetData sheetId="1" refreshError="1">
        <row r="10">
          <cell r="C10">
            <v>12</v>
          </cell>
          <cell r="D10">
            <v>3688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pecs"/>
      <sheetName val="Combiner Design"/>
      <sheetName val="2-Speed Drivetrain"/>
      <sheetName val="1-Speed Drivetrain"/>
      <sheetName val="Rotary Mechanism"/>
      <sheetName val="Linear Mechanism"/>
      <sheetName val="Elevator Required Force"/>
      <sheetName val="Intake Mechanism"/>
      <sheetName val="FreeSpeeds"/>
      <sheetName val="Sheet1"/>
    </sheetNames>
    <sheetDataSet>
      <sheetData sheetId="0">
        <row r="1">
          <cell r="I1" t="str">
            <v>127</v>
          </cell>
        </row>
      </sheetData>
      <sheetData sheetId="1"/>
      <sheetData sheetId="2"/>
      <sheetData sheetId="3"/>
      <sheetData sheetId="4">
        <row r="5">
          <cell r="D5">
            <v>5500</v>
          </cell>
          <cell r="E5">
            <v>2.2200000000000002</v>
          </cell>
          <cell r="F5">
            <v>107</v>
          </cell>
          <cell r="G5">
            <v>2.2999999999999998</v>
          </cell>
        </row>
        <row r="6">
          <cell r="D6">
            <v>5500</v>
          </cell>
        </row>
        <row r="19">
          <cell r="D19">
            <v>72</v>
          </cell>
          <cell r="F19">
            <v>0.8555625</v>
          </cell>
        </row>
        <row r="23">
          <cell r="C23">
            <v>10</v>
          </cell>
        </row>
        <row r="27">
          <cell r="D27">
            <v>65.393647817265659</v>
          </cell>
        </row>
        <row r="33">
          <cell r="C33">
            <v>3.5702479338842962E-3</v>
          </cell>
          <cell r="E33">
            <v>0.29044850889913532</v>
          </cell>
        </row>
        <row r="75">
          <cell r="C75">
            <v>8</v>
          </cell>
        </row>
      </sheetData>
      <sheetData sheetId="5"/>
      <sheetData sheetId="6"/>
      <sheetData sheetId="7"/>
      <sheetData sheetId="8"/>
      <sheetData sheetId="9">
        <row r="2">
          <cell r="A2">
            <v>745.7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rill"/>
      <sheetName val="FP"/>
      <sheetName val="Chip"/>
      <sheetName val="Combiner"/>
      <sheetName val="Gears Database"/>
      <sheetName val="R1 Shaft Layout"/>
      <sheetName val="R1 Gears"/>
      <sheetName val="R1 Gear Ordering"/>
      <sheetName val="Parts Database"/>
      <sheetName val="Motor Specs"/>
      <sheetName val="Accel Data - High"/>
      <sheetName val="Accel Data - Low"/>
      <sheetName val="CD - Motor Curve Generator"/>
      <sheetName val="CD - Plots"/>
      <sheetName val="CD - PlotData"/>
    </sheetNames>
    <sheetDataSet>
      <sheetData sheetId="0">
        <row r="6">
          <cell r="F6">
            <v>12</v>
          </cell>
          <cell r="G6">
            <v>1.1000000000000001E-3</v>
          </cell>
        </row>
        <row r="9">
          <cell r="E9">
            <v>19670</v>
          </cell>
          <cell r="F9">
            <v>0.87</v>
          </cell>
          <cell r="G9">
            <v>127</v>
          </cell>
          <cell r="H9">
            <v>2.5</v>
          </cell>
          <cell r="I9">
            <v>5.8257020415406506E-3</v>
          </cell>
          <cell r="J9">
            <v>9.4488188976377951E-2</v>
          </cell>
          <cell r="K9">
            <v>171.65313173749999</v>
          </cell>
        </row>
        <row r="10">
          <cell r="E10">
            <v>15000</v>
          </cell>
          <cell r="F10">
            <v>0.36</v>
          </cell>
          <cell r="G10">
            <v>57</v>
          </cell>
          <cell r="H10">
            <v>2.7349999999999999</v>
          </cell>
          <cell r="I10">
            <v>7.6394372771403062E-3</v>
          </cell>
          <cell r="J10">
            <v>0.21052631578947367</v>
          </cell>
          <cell r="K10">
            <v>130.89969375000001</v>
          </cell>
        </row>
        <row r="11">
          <cell r="P11">
            <v>1.2</v>
          </cell>
          <cell r="Q11">
            <v>1.2</v>
          </cell>
        </row>
        <row r="12">
          <cell r="P12">
            <v>78</v>
          </cell>
          <cell r="Q12">
            <v>78</v>
          </cell>
        </row>
        <row r="16">
          <cell r="G16">
            <v>5.3335140997830797</v>
          </cell>
        </row>
        <row r="21">
          <cell r="E21">
            <v>3688.0000000000005</v>
          </cell>
          <cell r="F21">
            <v>2.7469644793926244</v>
          </cell>
          <cell r="G21">
            <v>6.5602223427331881</v>
          </cell>
          <cell r="I21">
            <v>5.2349999999999994</v>
          </cell>
          <cell r="J21">
            <v>3.1071463979692137E-2</v>
          </cell>
          <cell r="K21">
            <v>6.5217391304347824E-2</v>
          </cell>
          <cell r="L21">
            <v>32.183871369999999</v>
          </cell>
        </row>
        <row r="30">
          <cell r="C30">
            <v>6</v>
          </cell>
          <cell r="E30">
            <v>19670</v>
          </cell>
          <cell r="F30">
            <v>0.87</v>
          </cell>
          <cell r="G30">
            <v>127</v>
          </cell>
          <cell r="H30">
            <v>2.5</v>
          </cell>
          <cell r="I30">
            <v>130</v>
          </cell>
          <cell r="K30">
            <v>15</v>
          </cell>
        </row>
        <row r="33">
          <cell r="F33">
            <v>5.8257020415406506E-3</v>
          </cell>
          <cell r="G33">
            <v>9.4488188976377951E-2</v>
          </cell>
          <cell r="H33">
            <v>171.65313173749999</v>
          </cell>
          <cell r="I33">
            <v>8.7300683612417732E-2</v>
          </cell>
          <cell r="J33">
            <v>0.33967673999999992</v>
          </cell>
        </row>
        <row r="39">
          <cell r="B39">
            <v>3.989822669945E-2</v>
          </cell>
          <cell r="C39">
            <v>1.57079632675</v>
          </cell>
        </row>
        <row r="43">
          <cell r="D43">
            <v>0.65610000000000013</v>
          </cell>
          <cell r="I43">
            <v>0.65610000000000013</v>
          </cell>
        </row>
        <row r="53">
          <cell r="E53">
            <v>49.999999999999993</v>
          </cell>
          <cell r="K5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>
            <v>0.05</v>
          </cell>
        </row>
      </sheetData>
      <sheetData sheetId="11">
        <row r="6">
          <cell r="B6">
            <v>0.05</v>
          </cell>
        </row>
      </sheetData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otor Specs"/>
      <sheetName val="Motor Calcs"/>
      <sheetName val="Motor Graphs"/>
      <sheetName val="Friction Calcs"/>
      <sheetName val="Misc Quick Calcs"/>
    </sheetNames>
    <sheetDataSet>
      <sheetData sheetId="0"/>
      <sheetData sheetId="1">
        <row r="10">
          <cell r="C10">
            <v>12</v>
          </cell>
          <cell r="D10">
            <v>3688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onstsDefns"/>
      <sheetName val="Specs"/>
      <sheetName val="Combiner Design"/>
      <sheetName val="Calculation"/>
      <sheetName val="Chart"/>
      <sheetName val="2-Speed Drivetrain"/>
      <sheetName val="1-Speed Drivetrain"/>
      <sheetName val="FTC Drivetrain"/>
      <sheetName val="Sheet1"/>
    </sheetNames>
    <sheetDataSet>
      <sheetData sheetId="0"/>
      <sheetData sheetId="1">
        <row r="6">
          <cell r="B6">
            <v>22</v>
          </cell>
        </row>
        <row r="7">
          <cell r="B7">
            <v>40</v>
          </cell>
        </row>
        <row r="8">
          <cell r="N8">
            <v>127</v>
          </cell>
        </row>
        <row r="11">
          <cell r="A11" t="str">
            <v>Motor Description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alculations"/>
      <sheetName val="R1 Shaft Layout"/>
      <sheetName val="R1 Gears"/>
      <sheetName val="R1 Gear Ordering"/>
      <sheetName val="Gears Database"/>
      <sheetName val="Parts Database"/>
      <sheetName val="Motor Specs"/>
      <sheetName val="Accel Data - High"/>
      <sheetName val="Accel Data - Low"/>
      <sheetName val="CD - Motor Curve Generator"/>
      <sheetName val="CD - Plots"/>
      <sheetName val="CD - Plot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12</v>
          </cell>
        </row>
        <row r="7">
          <cell r="B7">
            <v>127</v>
          </cell>
        </row>
        <row r="9">
          <cell r="B9">
            <v>2.5</v>
          </cell>
        </row>
        <row r="11">
          <cell r="B11">
            <v>12</v>
          </cell>
        </row>
      </sheetData>
      <sheetData sheetId="10" refreshError="1"/>
      <sheetData sheetId="11" refreshError="1">
        <row r="5">
          <cell r="A5">
            <v>0</v>
          </cell>
          <cell r="B5">
            <v>19670</v>
          </cell>
          <cell r="C5">
            <v>2.5</v>
          </cell>
          <cell r="D5">
            <v>0</v>
          </cell>
          <cell r="E5">
            <v>0</v>
          </cell>
          <cell r="F5">
            <v>30</v>
          </cell>
        </row>
        <row r="6">
          <cell r="A6">
            <v>1</v>
          </cell>
          <cell r="B6">
            <v>19014.333333333332</v>
          </cell>
          <cell r="C6">
            <v>6.7333333333333334</v>
          </cell>
          <cell r="D6">
            <v>2.8999999999999998E-2</v>
          </cell>
          <cell r="E6">
            <v>57.744113582477254</v>
          </cell>
          <cell r="F6">
            <v>80.8</v>
          </cell>
        </row>
        <row r="7">
          <cell r="A7">
            <v>2</v>
          </cell>
          <cell r="B7">
            <v>18358.666666666668</v>
          </cell>
          <cell r="C7">
            <v>10.966666666666667</v>
          </cell>
          <cell r="D7">
            <v>5.7999999999999996E-2</v>
          </cell>
          <cell r="E7">
            <v>111.50587450409404</v>
          </cell>
          <cell r="F7">
            <v>131.6</v>
          </cell>
        </row>
        <row r="8">
          <cell r="A8">
            <v>3</v>
          </cell>
          <cell r="B8">
            <v>17703</v>
          </cell>
          <cell r="C8">
            <v>15.200000000000001</v>
          </cell>
          <cell r="D8">
            <v>8.7000000000000008E-2</v>
          </cell>
          <cell r="E8">
            <v>161.28528276485031</v>
          </cell>
          <cell r="F8">
            <v>182.4</v>
          </cell>
        </row>
        <row r="9">
          <cell r="A9">
            <v>4</v>
          </cell>
          <cell r="B9">
            <v>17047.333333333332</v>
          </cell>
          <cell r="C9">
            <v>19.433333333333334</v>
          </cell>
          <cell r="D9">
            <v>0.11599999999999999</v>
          </cell>
          <cell r="E9">
            <v>207.08233836474605</v>
          </cell>
          <cell r="F9">
            <v>233.2</v>
          </cell>
        </row>
        <row r="10">
          <cell r="A10">
            <v>5</v>
          </cell>
          <cell r="B10">
            <v>16391.666666666668</v>
          </cell>
          <cell r="C10">
            <v>23.666666666666664</v>
          </cell>
          <cell r="D10">
            <v>0.14499999999999999</v>
          </cell>
          <cell r="E10">
            <v>248.89704130378132</v>
          </cell>
          <cell r="F10">
            <v>284</v>
          </cell>
        </row>
        <row r="11">
          <cell r="A11">
            <v>6</v>
          </cell>
          <cell r="B11">
            <v>15736</v>
          </cell>
          <cell r="C11">
            <v>27.900000000000002</v>
          </cell>
          <cell r="D11">
            <v>0.17400000000000002</v>
          </cell>
          <cell r="E11">
            <v>286.72939158195612</v>
          </cell>
          <cell r="F11">
            <v>334.8</v>
          </cell>
        </row>
        <row r="12">
          <cell r="A12">
            <v>7</v>
          </cell>
          <cell r="B12">
            <v>15080.333333333334</v>
          </cell>
          <cell r="C12">
            <v>32.133333333333333</v>
          </cell>
          <cell r="D12">
            <v>0.20300000000000001</v>
          </cell>
          <cell r="E12">
            <v>320.57938919927039</v>
          </cell>
          <cell r="F12">
            <v>385.6</v>
          </cell>
        </row>
        <row r="13">
          <cell r="A13">
            <v>8</v>
          </cell>
          <cell r="B13">
            <v>14424.666666666666</v>
          </cell>
          <cell r="C13">
            <v>36.366666666666667</v>
          </cell>
          <cell r="D13">
            <v>0.23199999999999998</v>
          </cell>
          <cell r="E13">
            <v>350.44703415572405</v>
          </cell>
          <cell r="F13">
            <v>436.4</v>
          </cell>
        </row>
        <row r="14">
          <cell r="A14">
            <v>9</v>
          </cell>
          <cell r="B14">
            <v>13769</v>
          </cell>
          <cell r="C14">
            <v>40.6</v>
          </cell>
          <cell r="D14">
            <v>0.26100000000000001</v>
          </cell>
          <cell r="E14">
            <v>376.33232645131739</v>
          </cell>
          <cell r="F14">
            <v>487.20000000000005</v>
          </cell>
        </row>
        <row r="15">
          <cell r="A15">
            <v>10</v>
          </cell>
          <cell r="B15">
            <v>13113.333333333332</v>
          </cell>
          <cell r="C15">
            <v>44.833333333333329</v>
          </cell>
          <cell r="D15">
            <v>0.28999999999999998</v>
          </cell>
          <cell r="E15">
            <v>398.23526608605005</v>
          </cell>
          <cell r="F15">
            <v>538</v>
          </cell>
        </row>
        <row r="16">
          <cell r="A16">
            <v>11</v>
          </cell>
          <cell r="B16">
            <v>12457.666666666666</v>
          </cell>
          <cell r="C16">
            <v>49.066666666666663</v>
          </cell>
          <cell r="D16">
            <v>0.31899999999999995</v>
          </cell>
          <cell r="E16">
            <v>416.15585305992232</v>
          </cell>
          <cell r="F16">
            <v>588.79999999999995</v>
          </cell>
        </row>
        <row r="17">
          <cell r="A17">
            <v>12</v>
          </cell>
          <cell r="B17">
            <v>11802</v>
          </cell>
          <cell r="C17">
            <v>53.300000000000004</v>
          </cell>
          <cell r="D17">
            <v>0.34800000000000003</v>
          </cell>
          <cell r="E17">
            <v>430.09408737293421</v>
          </cell>
          <cell r="F17">
            <v>639.6</v>
          </cell>
        </row>
        <row r="18">
          <cell r="A18">
            <v>13</v>
          </cell>
          <cell r="B18">
            <v>11146.333333333334</v>
          </cell>
          <cell r="C18">
            <v>57.533333333333339</v>
          </cell>
          <cell r="D18">
            <v>0.377</v>
          </cell>
          <cell r="E18">
            <v>440.04996902508543</v>
          </cell>
          <cell r="F18">
            <v>690.40000000000009</v>
          </cell>
        </row>
        <row r="19">
          <cell r="A19">
            <v>14</v>
          </cell>
          <cell r="B19">
            <v>10490.666666666666</v>
          </cell>
          <cell r="C19">
            <v>61.766666666666666</v>
          </cell>
          <cell r="D19">
            <v>0.40600000000000003</v>
          </cell>
          <cell r="E19">
            <v>446.02349801637615</v>
          </cell>
          <cell r="F19">
            <v>741.2</v>
          </cell>
        </row>
        <row r="20">
          <cell r="A20">
            <v>15</v>
          </cell>
          <cell r="B20">
            <v>9835</v>
          </cell>
          <cell r="C20">
            <v>66</v>
          </cell>
          <cell r="D20">
            <v>0.435</v>
          </cell>
          <cell r="E20">
            <v>448.01467434680643</v>
          </cell>
          <cell r="F20">
            <v>792</v>
          </cell>
        </row>
        <row r="21">
          <cell r="A21">
            <v>16</v>
          </cell>
          <cell r="B21">
            <v>9179.3333333333339</v>
          </cell>
          <cell r="C21">
            <v>70.233333333333334</v>
          </cell>
          <cell r="D21">
            <v>0.46399999999999997</v>
          </cell>
          <cell r="E21">
            <v>446.02349801637615</v>
          </cell>
          <cell r="F21">
            <v>842.8</v>
          </cell>
        </row>
        <row r="22">
          <cell r="A22">
            <v>17</v>
          </cell>
          <cell r="B22">
            <v>8523.6666666666661</v>
          </cell>
          <cell r="C22">
            <v>74.466666666666669</v>
          </cell>
          <cell r="D22">
            <v>0.49299999999999999</v>
          </cell>
          <cell r="E22">
            <v>440.04996902508537</v>
          </cell>
          <cell r="F22">
            <v>893.6</v>
          </cell>
        </row>
        <row r="23">
          <cell r="A23">
            <v>18</v>
          </cell>
          <cell r="B23">
            <v>7868</v>
          </cell>
          <cell r="C23">
            <v>78.7</v>
          </cell>
          <cell r="D23">
            <v>0.52200000000000002</v>
          </cell>
          <cell r="E23">
            <v>430.09408737293421</v>
          </cell>
          <cell r="F23">
            <v>944.40000000000009</v>
          </cell>
        </row>
        <row r="24">
          <cell r="A24">
            <v>19</v>
          </cell>
          <cell r="B24">
            <v>7212.333333333333</v>
          </cell>
          <cell r="C24">
            <v>82.933333333333323</v>
          </cell>
          <cell r="D24">
            <v>0.55099999999999993</v>
          </cell>
          <cell r="E24">
            <v>416.15585305992232</v>
          </cell>
          <cell r="F24">
            <v>995.19999999999982</v>
          </cell>
        </row>
        <row r="25">
          <cell r="A25">
            <v>20</v>
          </cell>
          <cell r="B25">
            <v>6556.6666666666661</v>
          </cell>
          <cell r="C25">
            <v>87.166666666666657</v>
          </cell>
          <cell r="D25">
            <v>0.57999999999999996</v>
          </cell>
          <cell r="E25">
            <v>398.23526608605005</v>
          </cell>
          <cell r="F25">
            <v>1046</v>
          </cell>
        </row>
        <row r="26">
          <cell r="A26">
            <v>21</v>
          </cell>
          <cell r="B26">
            <v>5901</v>
          </cell>
          <cell r="C26">
            <v>91.399999999999991</v>
          </cell>
          <cell r="D26">
            <v>0.60899999999999999</v>
          </cell>
          <cell r="E26">
            <v>376.33232645131739</v>
          </cell>
          <cell r="F26">
            <v>1096.8</v>
          </cell>
        </row>
        <row r="27">
          <cell r="A27">
            <v>22</v>
          </cell>
          <cell r="B27">
            <v>5245.333333333333</v>
          </cell>
          <cell r="C27">
            <v>95.633333333333326</v>
          </cell>
          <cell r="D27">
            <v>0.6379999999999999</v>
          </cell>
          <cell r="E27">
            <v>350.44703415572405</v>
          </cell>
          <cell r="F27">
            <v>1147.5999999999999</v>
          </cell>
        </row>
        <row r="28">
          <cell r="A28">
            <v>23</v>
          </cell>
          <cell r="B28">
            <v>4589.666666666667</v>
          </cell>
          <cell r="C28">
            <v>99.866666666666674</v>
          </cell>
          <cell r="D28">
            <v>0.66700000000000004</v>
          </cell>
          <cell r="E28">
            <v>320.57938919927039</v>
          </cell>
          <cell r="F28">
            <v>1198.4000000000001</v>
          </cell>
        </row>
        <row r="29">
          <cell r="A29">
            <v>24</v>
          </cell>
          <cell r="B29">
            <v>3934</v>
          </cell>
          <cell r="C29">
            <v>104.10000000000001</v>
          </cell>
          <cell r="D29">
            <v>0.69600000000000006</v>
          </cell>
          <cell r="E29">
            <v>286.72939158195612</v>
          </cell>
          <cell r="F29">
            <v>1249.2</v>
          </cell>
        </row>
        <row r="30">
          <cell r="A30">
            <v>25</v>
          </cell>
          <cell r="B30">
            <v>3278.333333333333</v>
          </cell>
          <cell r="C30">
            <v>108.33333333333334</v>
          </cell>
          <cell r="D30">
            <v>0.72499999999999998</v>
          </cell>
          <cell r="E30">
            <v>248.89704130378132</v>
          </cell>
          <cell r="F30">
            <v>1300</v>
          </cell>
        </row>
        <row r="31">
          <cell r="A31">
            <v>26</v>
          </cell>
          <cell r="B31">
            <v>2622.6666666666665</v>
          </cell>
          <cell r="C31">
            <v>112.56666666666668</v>
          </cell>
          <cell r="D31">
            <v>0.754</v>
          </cell>
          <cell r="E31">
            <v>207.08233836474605</v>
          </cell>
          <cell r="F31">
            <v>1350.8000000000002</v>
          </cell>
        </row>
        <row r="32">
          <cell r="A32">
            <v>27</v>
          </cell>
          <cell r="B32">
            <v>1967</v>
          </cell>
          <cell r="C32">
            <v>116.8</v>
          </cell>
          <cell r="D32">
            <v>0.78300000000000003</v>
          </cell>
          <cell r="E32">
            <v>161.28528276485031</v>
          </cell>
          <cell r="F32">
            <v>1401.6</v>
          </cell>
        </row>
        <row r="33">
          <cell r="A33">
            <v>28</v>
          </cell>
          <cell r="B33">
            <v>1311.3333333333333</v>
          </cell>
          <cell r="C33">
            <v>121.03333333333333</v>
          </cell>
          <cell r="D33">
            <v>0.81200000000000006</v>
          </cell>
          <cell r="E33">
            <v>111.50587450409404</v>
          </cell>
          <cell r="F33">
            <v>1452.4</v>
          </cell>
        </row>
        <row r="34">
          <cell r="A34">
            <v>29</v>
          </cell>
          <cell r="B34">
            <v>655.66666666666663</v>
          </cell>
          <cell r="C34">
            <v>125.26666666666667</v>
          </cell>
          <cell r="D34">
            <v>0.84099999999999997</v>
          </cell>
          <cell r="E34">
            <v>57.744113582477269</v>
          </cell>
          <cell r="F34">
            <v>1503.2</v>
          </cell>
        </row>
        <row r="35">
          <cell r="A35">
            <v>30</v>
          </cell>
          <cell r="B35">
            <v>0</v>
          </cell>
          <cell r="C35">
            <v>129.5</v>
          </cell>
          <cell r="D35">
            <v>0.87</v>
          </cell>
          <cell r="E35">
            <v>0</v>
          </cell>
          <cell r="F35">
            <v>1554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53"/>
  <sheetViews>
    <sheetView tabSelected="1" topLeftCell="B1" workbookViewId="0">
      <selection activeCell="K32" sqref="K32"/>
    </sheetView>
  </sheetViews>
  <sheetFormatPr defaultRowHeight="12.75"/>
  <cols>
    <col min="1" max="1" width="2.140625" customWidth="1"/>
    <col min="2" max="2" width="0.7109375" customWidth="1"/>
    <col min="3" max="3" width="27.85546875" style="1" bestFit="1" customWidth="1"/>
    <col min="4" max="4" width="9.140625" style="2"/>
    <col min="5" max="5" width="0.7109375" customWidth="1"/>
    <col min="6" max="6" width="32.7109375" style="1" bestFit="1" customWidth="1"/>
    <col min="7" max="7" width="9.140625" style="2"/>
    <col min="8" max="8" width="0.7109375" customWidth="1"/>
    <col min="9" max="9" width="9.140625" style="2"/>
    <col min="10" max="10" width="3" style="2" bestFit="1" customWidth="1"/>
    <col min="11" max="11" width="9.7109375" style="40" bestFit="1" customWidth="1"/>
    <col min="12" max="12" width="9.140625" style="41"/>
    <col min="13" max="13" width="9.140625" style="9"/>
    <col min="14" max="14" width="9.42578125" style="41" bestFit="1" customWidth="1"/>
    <col min="15" max="15" width="8" style="9" bestFit="1" customWidth="1"/>
    <col min="16" max="16" width="9.140625" style="42"/>
    <col min="17" max="17" width="9.140625" style="43"/>
    <col min="18" max="18" width="9.140625" style="44"/>
    <col min="19" max="19" width="12" style="41" customWidth="1"/>
    <col min="20" max="20" width="10.7109375" style="9" customWidth="1"/>
  </cols>
  <sheetData>
    <row r="1" spans="2:20">
      <c r="K1" s="55" t="s">
        <v>63</v>
      </c>
      <c r="L1" s="56"/>
      <c r="M1" s="57"/>
      <c r="N1" s="58" t="s">
        <v>74</v>
      </c>
      <c r="O1" s="59"/>
      <c r="P1" s="55" t="s">
        <v>64</v>
      </c>
      <c r="Q1" s="56"/>
      <c r="R1" s="57"/>
      <c r="S1" s="58" t="s">
        <v>73</v>
      </c>
      <c r="T1" s="59"/>
    </row>
    <row r="2" spans="2:20" ht="11.25" customHeight="1">
      <c r="B2" s="3"/>
      <c r="C2" s="4"/>
      <c r="D2" s="5">
        <v>0.97499999999999998</v>
      </c>
      <c r="E2" s="3"/>
      <c r="F2" s="4"/>
      <c r="G2" s="6"/>
      <c r="H2" s="3"/>
      <c r="I2" s="2" t="s">
        <v>0</v>
      </c>
      <c r="J2" s="2" t="s">
        <v>1</v>
      </c>
      <c r="K2" s="7" t="s">
        <v>2</v>
      </c>
      <c r="L2" s="8" t="s">
        <v>3</v>
      </c>
      <c r="M2" s="9" t="s">
        <v>75</v>
      </c>
      <c r="N2" s="8" t="s">
        <v>4</v>
      </c>
      <c r="O2" s="10" t="s">
        <v>5</v>
      </c>
      <c r="P2" s="11" t="s">
        <v>6</v>
      </c>
      <c r="Q2" s="12" t="s">
        <v>3</v>
      </c>
      <c r="R2" s="54" t="s">
        <v>75</v>
      </c>
      <c r="S2" s="8" t="s">
        <v>4</v>
      </c>
      <c r="T2" s="10" t="s">
        <v>5</v>
      </c>
    </row>
    <row r="3" spans="2:20" ht="23.25">
      <c r="B3" s="3"/>
      <c r="C3" s="60" t="s">
        <v>7</v>
      </c>
      <c r="D3" s="60"/>
      <c r="E3" s="3"/>
      <c r="F3" s="61" t="s">
        <v>8</v>
      </c>
      <c r="G3" s="61"/>
      <c r="H3" s="3"/>
      <c r="I3" s="13">
        <v>0</v>
      </c>
      <c r="J3" s="14">
        <v>0</v>
      </c>
      <c r="K3" s="15">
        <f>G5</f>
        <v>12</v>
      </c>
      <c r="L3" s="16">
        <v>0</v>
      </c>
      <c r="M3" s="17">
        <f>($D$15+$G$4*I3-0.5*(32+$D$23)*I3^2) * 12</f>
        <v>15</v>
      </c>
      <c r="N3" s="16">
        <f>$G$5*I3</f>
        <v>0</v>
      </c>
      <c r="O3" s="17">
        <f>($D$15+$G$4*I3-0.5*32*I3^2) * 12</f>
        <v>15</v>
      </c>
      <c r="P3" s="15">
        <f>G18</f>
        <v>11.857762738263425</v>
      </c>
      <c r="Q3" s="16">
        <v>0</v>
      </c>
      <c r="R3" s="17">
        <f>($D$15+$G$17*I3-0.5*(32+$D$23)*I3^2) * 12</f>
        <v>15</v>
      </c>
      <c r="S3" s="16">
        <f t="shared" ref="S3:S34" si="0">$G$18*I3 / $D$9</f>
        <v>0</v>
      </c>
      <c r="T3" s="17">
        <f>($D$15+($G$17/$D$9)*I3-0.5*32*I3^2) * 12</f>
        <v>15</v>
      </c>
    </row>
    <row r="4" spans="2:20" ht="15">
      <c r="B4" s="3"/>
      <c r="C4" s="63" t="s">
        <v>9</v>
      </c>
      <c r="D4" s="63"/>
      <c r="E4" s="3"/>
      <c r="F4" s="20" t="s">
        <v>10</v>
      </c>
      <c r="G4" s="21">
        <f>G10*SIN(RADIANS(D12))</f>
        <v>11.999999999999998</v>
      </c>
      <c r="H4" s="3"/>
      <c r="I4" s="13">
        <f>I3+($G$7+0.5)/50</f>
        <v>2.5000000000000001E-2</v>
      </c>
      <c r="J4" s="14">
        <v>1</v>
      </c>
      <c r="K4" s="15">
        <f t="shared" ref="K4:K35" si="1">K3 - $D$22*(I4-I3)</f>
        <v>11.97</v>
      </c>
      <c r="L4" s="16">
        <f>L3+K4*(I4-I3)</f>
        <v>0.29925000000000002</v>
      </c>
      <c r="M4" s="17">
        <f t="shared" ref="M4:M53" si="2">($D$15+$G$4*I4-0.5*(32+$D$23)*I4^2) * 12</f>
        <v>18.4755</v>
      </c>
      <c r="N4" s="16">
        <f t="shared" ref="N4:N53" si="3">$G$5*I4</f>
        <v>0.30000000000000004</v>
      </c>
      <c r="O4" s="17">
        <f t="shared" ref="O4:O53" si="4">($D$15+$G$4*I4-0.5*32*I4^2) * 12</f>
        <v>18.48</v>
      </c>
      <c r="P4" s="15">
        <f t="shared" ref="P4:P35" si="5">P3 - $D$22*(I4-I3)</f>
        <v>11.827762738263425</v>
      </c>
      <c r="Q4" s="16">
        <f>Q3+P4*(I4-I3)</f>
        <v>0.29569406845658563</v>
      </c>
      <c r="R4" s="17">
        <f t="shared" ref="R4:R53" si="6">($D$15+$G$17*I4-0.5*(32+$D$23)*I4^2) * 12</f>
        <v>18.432828821479028</v>
      </c>
      <c r="S4" s="16">
        <f t="shared" si="0"/>
        <v>0.31184122914565221</v>
      </c>
      <c r="T4" s="17">
        <f t="shared" ref="T4:T53" si="7">($D$15+($G$17/$D$9)*I4-0.5*32*I4^2) * 12</f>
        <v>18.622094749747827</v>
      </c>
    </row>
    <row r="5" spans="2:20">
      <c r="B5" s="3"/>
      <c r="C5" s="1" t="s">
        <v>11</v>
      </c>
      <c r="D5" s="18">
        <v>12</v>
      </c>
      <c r="E5" s="3"/>
      <c r="F5" s="20" t="s">
        <v>12</v>
      </c>
      <c r="G5" s="21">
        <f>G10*COS(RADIANS(D12))</f>
        <v>12</v>
      </c>
      <c r="H5" s="3"/>
      <c r="I5" s="13">
        <f t="shared" ref="I5:I53" si="8">I4+($G$7+0.5)/50</f>
        <v>0.05</v>
      </c>
      <c r="J5" s="14">
        <v>2</v>
      </c>
      <c r="K5" s="15">
        <f t="shared" si="1"/>
        <v>11.940000000000001</v>
      </c>
      <c r="L5" s="16">
        <f t="shared" ref="L5:L53" si="9">L4+K5*(I5-I4)</f>
        <v>0.59775</v>
      </c>
      <c r="M5" s="17">
        <f t="shared" si="2"/>
        <v>21.701999999999998</v>
      </c>
      <c r="N5" s="16">
        <f t="shared" si="3"/>
        <v>0.60000000000000009</v>
      </c>
      <c r="O5" s="17">
        <f t="shared" si="4"/>
        <v>21.72</v>
      </c>
      <c r="P5" s="15">
        <f t="shared" si="5"/>
        <v>11.797762738263426</v>
      </c>
      <c r="Q5" s="16">
        <f t="shared" ref="Q5:Q53" si="10">Q4+P5*(I5-I4)</f>
        <v>0.59063813691317124</v>
      </c>
      <c r="R5" s="17">
        <f t="shared" si="6"/>
        <v>21.616657642958053</v>
      </c>
      <c r="S5" s="16">
        <f t="shared" si="0"/>
        <v>0.62368245829130442</v>
      </c>
      <c r="T5" s="17">
        <f t="shared" si="7"/>
        <v>22.004189499495652</v>
      </c>
    </row>
    <row r="6" spans="2:20">
      <c r="B6" s="3"/>
      <c r="C6" s="1" t="s">
        <v>13</v>
      </c>
      <c r="D6" s="19">
        <v>152</v>
      </c>
      <c r="E6" s="3"/>
      <c r="F6" s="20" t="s">
        <v>14</v>
      </c>
      <c r="G6" s="45">
        <f>G4 / 32</f>
        <v>0.37499999999999994</v>
      </c>
      <c r="H6" s="3"/>
      <c r="I6" s="13">
        <f t="shared" si="8"/>
        <v>7.5000000000000011E-2</v>
      </c>
      <c r="J6" s="14">
        <v>3</v>
      </c>
      <c r="K6" s="15">
        <f t="shared" si="1"/>
        <v>11.910000000000002</v>
      </c>
      <c r="L6" s="16">
        <f t="shared" si="9"/>
        <v>0.89550000000000018</v>
      </c>
      <c r="M6" s="17">
        <f t="shared" si="2"/>
        <v>24.679499999999997</v>
      </c>
      <c r="N6" s="16">
        <f t="shared" si="3"/>
        <v>0.90000000000000013</v>
      </c>
      <c r="O6" s="17">
        <f t="shared" si="4"/>
        <v>24.72</v>
      </c>
      <c r="P6" s="15">
        <f t="shared" si="5"/>
        <v>11.767762738263427</v>
      </c>
      <c r="Q6" s="16">
        <f t="shared" si="10"/>
        <v>0.88483220536975704</v>
      </c>
      <c r="R6" s="17">
        <f t="shared" si="6"/>
        <v>24.551486464437083</v>
      </c>
      <c r="S6" s="16">
        <f t="shared" si="0"/>
        <v>0.9355236874369568</v>
      </c>
      <c r="T6" s="17">
        <f t="shared" si="7"/>
        <v>25.146284249243479</v>
      </c>
    </row>
    <row r="7" spans="2:20">
      <c r="B7" s="3"/>
      <c r="C7" s="1" t="s">
        <v>15</v>
      </c>
      <c r="D7" s="18">
        <v>12</v>
      </c>
      <c r="E7" s="3"/>
      <c r="F7" s="20" t="s">
        <v>16</v>
      </c>
      <c r="G7" s="45">
        <f>2*G6</f>
        <v>0.74999999999999989</v>
      </c>
      <c r="H7" s="3"/>
      <c r="I7" s="13">
        <f t="shared" si="8"/>
        <v>0.1</v>
      </c>
      <c r="J7" s="14">
        <v>4</v>
      </c>
      <c r="K7" s="15">
        <f t="shared" si="1"/>
        <v>11.880000000000003</v>
      </c>
      <c r="L7" s="16">
        <f t="shared" si="9"/>
        <v>1.1925000000000001</v>
      </c>
      <c r="M7" s="17">
        <f t="shared" si="2"/>
        <v>27.408000000000001</v>
      </c>
      <c r="N7" s="16">
        <f t="shared" si="3"/>
        <v>1.2000000000000002</v>
      </c>
      <c r="O7" s="17">
        <f t="shared" si="4"/>
        <v>27.48</v>
      </c>
      <c r="P7" s="15">
        <f t="shared" si="5"/>
        <v>11.737762738263427</v>
      </c>
      <c r="Q7" s="16">
        <f t="shared" si="10"/>
        <v>1.1782762738263426</v>
      </c>
      <c r="R7" s="17">
        <f t="shared" si="6"/>
        <v>27.237315285916111</v>
      </c>
      <c r="S7" s="16">
        <f t="shared" si="0"/>
        <v>1.2473649165826088</v>
      </c>
      <c r="T7" s="17">
        <f t="shared" si="7"/>
        <v>28.048378998991307</v>
      </c>
    </row>
    <row r="8" spans="2:20">
      <c r="B8" s="3"/>
      <c r="C8" s="20" t="s">
        <v>17</v>
      </c>
      <c r="D8" s="21">
        <f>D7/D5*D6</f>
        <v>152</v>
      </c>
      <c r="E8" s="3"/>
      <c r="F8" s="20" t="s">
        <v>18</v>
      </c>
      <c r="G8" s="21">
        <f>G4*G6 - 0.5*32*G6^2 + D15</f>
        <v>3.4999999999999991</v>
      </c>
      <c r="H8" s="3"/>
      <c r="I8" s="13">
        <f t="shared" si="8"/>
        <v>0.125</v>
      </c>
      <c r="J8" s="14">
        <v>5</v>
      </c>
      <c r="K8" s="15">
        <f t="shared" si="1"/>
        <v>11.850000000000003</v>
      </c>
      <c r="L8" s="16">
        <f t="shared" si="9"/>
        <v>1.48875</v>
      </c>
      <c r="M8" s="17">
        <f t="shared" si="2"/>
        <v>29.887500000000003</v>
      </c>
      <c r="N8" s="16">
        <f t="shared" si="3"/>
        <v>1.5</v>
      </c>
      <c r="O8" s="17">
        <f t="shared" si="4"/>
        <v>30</v>
      </c>
      <c r="P8" s="15">
        <f t="shared" si="5"/>
        <v>11.707762738263428</v>
      </c>
      <c r="Q8" s="16">
        <f t="shared" si="10"/>
        <v>1.4709703422829281</v>
      </c>
      <c r="R8" s="17">
        <f t="shared" si="6"/>
        <v>29.674144107395136</v>
      </c>
      <c r="S8" s="16">
        <f t="shared" si="0"/>
        <v>1.5592061457282611</v>
      </c>
      <c r="T8" s="17">
        <f t="shared" si="7"/>
        <v>30.710473748739133</v>
      </c>
    </row>
    <row r="9" spans="2:20">
      <c r="B9" s="3"/>
      <c r="C9" s="20" t="s">
        <v>19</v>
      </c>
      <c r="D9" s="22">
        <f>D2^SUM(H28:H30)</f>
        <v>0.95062499999999994</v>
      </c>
      <c r="E9" s="3"/>
      <c r="F9" s="20" t="s">
        <v>20</v>
      </c>
      <c r="G9" s="21">
        <f>G5*G6</f>
        <v>4.4999999999999991</v>
      </c>
      <c r="H9" s="3"/>
      <c r="I9" s="13">
        <f t="shared" si="8"/>
        <v>0.15</v>
      </c>
      <c r="J9" s="14">
        <v>6</v>
      </c>
      <c r="K9" s="15">
        <f t="shared" si="1"/>
        <v>11.820000000000004</v>
      </c>
      <c r="L9" s="16">
        <f t="shared" si="9"/>
        <v>1.7842500000000001</v>
      </c>
      <c r="M9" s="17">
        <f t="shared" si="2"/>
        <v>32.117999999999995</v>
      </c>
      <c r="N9" s="16">
        <f t="shared" si="3"/>
        <v>1.7999999999999998</v>
      </c>
      <c r="O9" s="17">
        <f t="shared" si="4"/>
        <v>32.28</v>
      </c>
      <c r="P9" s="15">
        <f t="shared" si="5"/>
        <v>11.677762738263429</v>
      </c>
      <c r="Q9" s="16">
        <f t="shared" si="10"/>
        <v>1.7629144107395138</v>
      </c>
      <c r="R9" s="17">
        <f t="shared" si="6"/>
        <v>31.861972928874163</v>
      </c>
      <c r="S9" s="16">
        <f t="shared" si="0"/>
        <v>1.8710473748739134</v>
      </c>
      <c r="T9" s="17">
        <f t="shared" si="7"/>
        <v>33.132568498486961</v>
      </c>
    </row>
    <row r="10" spans="2:20" ht="15">
      <c r="B10" s="3"/>
      <c r="C10" s="63" t="s">
        <v>21</v>
      </c>
      <c r="D10" s="63"/>
      <c r="E10" s="3"/>
      <c r="F10" s="20" t="s">
        <v>22</v>
      </c>
      <c r="G10" s="21">
        <f>SQRT(16*D11/(SIN(RADIANS(D12))*COS(RADIANS(D12))))</f>
        <v>16.970562748477139</v>
      </c>
      <c r="H10" s="3"/>
      <c r="I10" s="13">
        <f t="shared" si="8"/>
        <v>0.17499999999999999</v>
      </c>
      <c r="J10" s="14">
        <v>7</v>
      </c>
      <c r="K10" s="15">
        <f t="shared" si="1"/>
        <v>11.790000000000004</v>
      </c>
      <c r="L10" s="16">
        <f t="shared" si="9"/>
        <v>2.0790000000000002</v>
      </c>
      <c r="M10" s="17">
        <f t="shared" si="2"/>
        <v>34.099499999999992</v>
      </c>
      <c r="N10" s="16">
        <f t="shared" si="3"/>
        <v>2.0999999999999996</v>
      </c>
      <c r="O10" s="17">
        <f t="shared" si="4"/>
        <v>34.32</v>
      </c>
      <c r="P10" s="15">
        <f t="shared" si="5"/>
        <v>11.647762738263429</v>
      </c>
      <c r="Q10" s="16">
        <f t="shared" si="10"/>
        <v>2.0541084791960995</v>
      </c>
      <c r="R10" s="17">
        <f t="shared" si="6"/>
        <v>33.800801750353187</v>
      </c>
      <c r="S10" s="16">
        <f t="shared" si="0"/>
        <v>2.1828886040195656</v>
      </c>
      <c r="T10" s="17">
        <f t="shared" si="7"/>
        <v>35.314663248234787</v>
      </c>
    </row>
    <row r="11" spans="2:20">
      <c r="B11" s="3"/>
      <c r="C11" s="1" t="s">
        <v>23</v>
      </c>
      <c r="D11" s="18">
        <v>9</v>
      </c>
      <c r="E11" s="3"/>
      <c r="F11" s="20" t="s">
        <v>24</v>
      </c>
      <c r="G11" s="46">
        <f>G10*12/(PI()*D13)*60 * (2/D14)</f>
        <v>1296.4554952662327</v>
      </c>
      <c r="H11" s="3"/>
      <c r="I11" s="13">
        <f t="shared" si="8"/>
        <v>0.19999999999999998</v>
      </c>
      <c r="J11" s="14">
        <v>8</v>
      </c>
      <c r="K11" s="15">
        <f t="shared" si="1"/>
        <v>11.760000000000005</v>
      </c>
      <c r="L11" s="16">
        <f t="shared" si="9"/>
        <v>2.3730000000000002</v>
      </c>
      <c r="M11" s="17">
        <f t="shared" si="2"/>
        <v>35.831999999999994</v>
      </c>
      <c r="N11" s="16">
        <f t="shared" si="3"/>
        <v>2.4</v>
      </c>
      <c r="O11" s="17">
        <f t="shared" si="4"/>
        <v>36.119999999999997</v>
      </c>
      <c r="P11" s="15">
        <f t="shared" si="5"/>
        <v>11.61776273826343</v>
      </c>
      <c r="Q11" s="16">
        <f t="shared" si="10"/>
        <v>2.3445525476526852</v>
      </c>
      <c r="R11" s="17">
        <f t="shared" si="6"/>
        <v>35.490630571832213</v>
      </c>
      <c r="S11" s="16">
        <f t="shared" si="0"/>
        <v>2.4947298331652177</v>
      </c>
      <c r="T11" s="17">
        <f t="shared" si="7"/>
        <v>37.256757997982611</v>
      </c>
    </row>
    <row r="12" spans="2:20" ht="15">
      <c r="B12" s="3"/>
      <c r="C12" s="1" t="s">
        <v>25</v>
      </c>
      <c r="D12" s="19">
        <v>45</v>
      </c>
      <c r="E12" s="3"/>
      <c r="F12" s="23" t="s">
        <v>26</v>
      </c>
      <c r="G12" s="24">
        <f>G11/D8</f>
        <v>8.5293124688567943</v>
      </c>
      <c r="H12" s="3"/>
      <c r="I12" s="13">
        <f t="shared" si="8"/>
        <v>0.22499999999999998</v>
      </c>
      <c r="J12" s="14">
        <v>9</v>
      </c>
      <c r="K12" s="15">
        <f t="shared" si="1"/>
        <v>11.730000000000006</v>
      </c>
      <c r="L12" s="16">
        <f t="shared" si="9"/>
        <v>2.6662500000000002</v>
      </c>
      <c r="M12" s="17">
        <f t="shared" si="2"/>
        <v>37.315499999999993</v>
      </c>
      <c r="N12" s="16">
        <f t="shared" si="3"/>
        <v>2.6999999999999997</v>
      </c>
      <c r="O12" s="17">
        <f t="shared" si="4"/>
        <v>37.679999999999993</v>
      </c>
      <c r="P12" s="15">
        <f t="shared" si="5"/>
        <v>11.587762738263431</v>
      </c>
      <c r="Q12" s="16">
        <f t="shared" si="10"/>
        <v>2.6342466161092708</v>
      </c>
      <c r="R12" s="17">
        <f t="shared" si="6"/>
        <v>36.931459393311243</v>
      </c>
      <c r="S12" s="16">
        <f t="shared" si="0"/>
        <v>2.8065710623108697</v>
      </c>
      <c r="T12" s="17">
        <f t="shared" si="7"/>
        <v>38.958852747730432</v>
      </c>
    </row>
    <row r="13" spans="2:20">
      <c r="B13" s="3"/>
      <c r="C13" s="1" t="s">
        <v>27</v>
      </c>
      <c r="D13" s="18">
        <v>3</v>
      </c>
      <c r="E13" s="3"/>
      <c r="F13" s="20" t="s">
        <v>28</v>
      </c>
      <c r="G13" s="45">
        <f>G31</f>
        <v>9</v>
      </c>
      <c r="H13" s="25"/>
      <c r="I13" s="13">
        <f t="shared" si="8"/>
        <v>0.24999999999999997</v>
      </c>
      <c r="J13" s="14">
        <v>10</v>
      </c>
      <c r="K13" s="15">
        <f t="shared" si="1"/>
        <v>11.700000000000006</v>
      </c>
      <c r="L13" s="16">
        <f t="shared" si="9"/>
        <v>2.9587500000000002</v>
      </c>
      <c r="M13" s="17">
        <f t="shared" si="2"/>
        <v>38.549999999999997</v>
      </c>
      <c r="N13" s="16">
        <f t="shared" si="3"/>
        <v>2.9999999999999996</v>
      </c>
      <c r="O13" s="17">
        <f t="shared" si="4"/>
        <v>38.999999999999986</v>
      </c>
      <c r="P13" s="15">
        <f t="shared" si="5"/>
        <v>11.557762738263431</v>
      </c>
      <c r="Q13" s="16">
        <f t="shared" si="10"/>
        <v>2.9231906845658564</v>
      </c>
      <c r="R13" s="17">
        <f t="shared" si="6"/>
        <v>38.123288214790264</v>
      </c>
      <c r="S13" s="16">
        <f t="shared" si="0"/>
        <v>3.1184122914565218</v>
      </c>
      <c r="T13" s="17">
        <f t="shared" si="7"/>
        <v>40.420947497478252</v>
      </c>
    </row>
    <row r="14" spans="2:20" ht="15">
      <c r="B14" s="3"/>
      <c r="C14" s="1" t="s">
        <v>70</v>
      </c>
      <c r="D14" s="19">
        <v>2</v>
      </c>
      <c r="E14" s="3"/>
      <c r="F14" s="26" t="s">
        <v>29</v>
      </c>
      <c r="G14" s="53">
        <f>G13*D8*D9</f>
        <v>1300.4549999999999</v>
      </c>
      <c r="H14" s="3"/>
      <c r="I14" s="13">
        <f t="shared" si="8"/>
        <v>0.27499999999999997</v>
      </c>
      <c r="J14" s="14">
        <v>11</v>
      </c>
      <c r="K14" s="15">
        <f t="shared" si="1"/>
        <v>11.670000000000007</v>
      </c>
      <c r="L14" s="16">
        <f t="shared" si="9"/>
        <v>3.2505000000000002</v>
      </c>
      <c r="M14" s="17">
        <f t="shared" si="2"/>
        <v>39.535499999999985</v>
      </c>
      <c r="N14" s="16">
        <f t="shared" si="3"/>
        <v>3.3</v>
      </c>
      <c r="O14" s="17">
        <f t="shared" si="4"/>
        <v>40.079999999999984</v>
      </c>
      <c r="P14" s="15">
        <f t="shared" si="5"/>
        <v>11.527762738263432</v>
      </c>
      <c r="Q14" s="16">
        <f t="shared" si="10"/>
        <v>3.211384753022442</v>
      </c>
      <c r="R14" s="17">
        <f t="shared" si="6"/>
        <v>39.06611703626929</v>
      </c>
      <c r="S14" s="16">
        <f t="shared" si="0"/>
        <v>3.4302535206021743</v>
      </c>
      <c r="T14" s="17">
        <f t="shared" si="7"/>
        <v>41.643042247226077</v>
      </c>
    </row>
    <row r="15" spans="2:20">
      <c r="B15" s="3"/>
      <c r="C15" s="1" t="s">
        <v>30</v>
      </c>
      <c r="D15" s="28">
        <f>15/12</f>
        <v>1.25</v>
      </c>
      <c r="E15" s="3"/>
      <c r="F15" s="20" t="s">
        <v>31</v>
      </c>
      <c r="G15" s="21">
        <f>G14/60*(PI()*D13)/12 * D14/2</f>
        <v>17.022916143017142</v>
      </c>
      <c r="H15" s="3"/>
      <c r="I15" s="13">
        <f t="shared" si="8"/>
        <v>0.3</v>
      </c>
      <c r="J15" s="14">
        <v>12</v>
      </c>
      <c r="K15" s="15">
        <f t="shared" si="1"/>
        <v>11.640000000000008</v>
      </c>
      <c r="L15" s="16">
        <f t="shared" si="9"/>
        <v>3.5415000000000005</v>
      </c>
      <c r="M15" s="17">
        <f t="shared" si="2"/>
        <v>40.271999999999998</v>
      </c>
      <c r="N15" s="16">
        <f t="shared" si="3"/>
        <v>3.5999999999999996</v>
      </c>
      <c r="O15" s="17">
        <f t="shared" si="4"/>
        <v>40.919999999999995</v>
      </c>
      <c r="P15" s="15">
        <f t="shared" si="5"/>
        <v>11.497762738263432</v>
      </c>
      <c r="Q15" s="16">
        <f t="shared" si="10"/>
        <v>3.498828821479028</v>
      </c>
      <c r="R15" s="17">
        <f t="shared" si="6"/>
        <v>39.759945857748328</v>
      </c>
      <c r="S15" s="16">
        <f t="shared" si="0"/>
        <v>3.7420947497478267</v>
      </c>
      <c r="T15" s="17">
        <f t="shared" si="7"/>
        <v>42.625136996973914</v>
      </c>
    </row>
    <row r="16" spans="2:20" ht="15">
      <c r="B16" s="3"/>
      <c r="D16" s="49"/>
      <c r="E16" s="3"/>
      <c r="F16" s="50" t="s">
        <v>68</v>
      </c>
      <c r="G16" s="52">
        <f>MIN(G15,G40+G37)</f>
        <v>16.769408883854464</v>
      </c>
      <c r="H16" s="3"/>
      <c r="I16" s="13">
        <f t="shared" si="8"/>
        <v>0.32500000000000001</v>
      </c>
      <c r="J16" s="14">
        <v>13</v>
      </c>
      <c r="K16" s="15">
        <f t="shared" si="1"/>
        <v>11.610000000000008</v>
      </c>
      <c r="L16" s="16">
        <f t="shared" si="9"/>
        <v>3.8317500000000009</v>
      </c>
      <c r="M16" s="17">
        <f t="shared" si="2"/>
        <v>40.759499999999989</v>
      </c>
      <c r="N16" s="16">
        <f t="shared" si="3"/>
        <v>3.9000000000000004</v>
      </c>
      <c r="O16" s="17">
        <f t="shared" si="4"/>
        <v>41.519999999999989</v>
      </c>
      <c r="P16" s="15">
        <f t="shared" si="5"/>
        <v>11.467762738263433</v>
      </c>
      <c r="Q16" s="16">
        <f t="shared" si="10"/>
        <v>3.7855228899356139</v>
      </c>
      <c r="R16" s="17">
        <f t="shared" si="6"/>
        <v>40.204774679227349</v>
      </c>
      <c r="S16" s="16">
        <f t="shared" si="0"/>
        <v>4.0539359788934783</v>
      </c>
      <c r="T16" s="17">
        <f t="shared" si="7"/>
        <v>43.367231746721735</v>
      </c>
    </row>
    <row r="17" spans="2:20" ht="15">
      <c r="B17" s="3"/>
      <c r="C17" s="26" t="s">
        <v>32</v>
      </c>
      <c r="D17" s="27"/>
      <c r="E17" s="3"/>
      <c r="F17" s="20" t="s">
        <v>66</v>
      </c>
      <c r="G17" s="21">
        <f>G16*SIN(RADIANS(D12))</f>
        <v>11.857762738263423</v>
      </c>
      <c r="H17" s="3"/>
      <c r="I17" s="13">
        <f t="shared" si="8"/>
        <v>0.35000000000000003</v>
      </c>
      <c r="J17" s="14">
        <v>14</v>
      </c>
      <c r="K17" s="15">
        <f t="shared" si="1"/>
        <v>11.580000000000009</v>
      </c>
      <c r="L17" s="16">
        <f t="shared" si="9"/>
        <v>4.1212500000000016</v>
      </c>
      <c r="M17" s="17">
        <f t="shared" si="2"/>
        <v>40.997999999999998</v>
      </c>
      <c r="N17" s="16">
        <f t="shared" si="3"/>
        <v>4.2</v>
      </c>
      <c r="O17" s="17">
        <f t="shared" si="4"/>
        <v>41.879999999999995</v>
      </c>
      <c r="P17" s="15">
        <f t="shared" si="5"/>
        <v>11.437762738263434</v>
      </c>
      <c r="Q17" s="16">
        <f t="shared" si="10"/>
        <v>4.0714669583922003</v>
      </c>
      <c r="R17" s="17">
        <f t="shared" si="6"/>
        <v>40.400603500706382</v>
      </c>
      <c r="S17" s="16">
        <f t="shared" si="0"/>
        <v>4.3657772080391313</v>
      </c>
      <c r="T17" s="17">
        <f t="shared" si="7"/>
        <v>43.869326496469569</v>
      </c>
    </row>
    <row r="18" spans="2:20">
      <c r="B18" s="3"/>
      <c r="C18" s="1" t="s">
        <v>33</v>
      </c>
      <c r="D18" s="28">
        <f>9/PI()</f>
        <v>2.8647889756541161</v>
      </c>
      <c r="E18" s="3"/>
      <c r="F18" s="20" t="s">
        <v>67</v>
      </c>
      <c r="G18" s="21">
        <f>G16*COS(RADIANS(D12))</f>
        <v>11.857762738263425</v>
      </c>
      <c r="H18" s="3"/>
      <c r="I18" s="13">
        <f t="shared" si="8"/>
        <v>0.37500000000000006</v>
      </c>
      <c r="J18" s="14">
        <v>15</v>
      </c>
      <c r="K18" s="15">
        <f t="shared" si="1"/>
        <v>11.55000000000001</v>
      </c>
      <c r="L18" s="16">
        <f t="shared" si="9"/>
        <v>4.4100000000000019</v>
      </c>
      <c r="M18" s="17">
        <f t="shared" si="2"/>
        <v>40.98749999999999</v>
      </c>
      <c r="N18" s="16">
        <f t="shared" si="3"/>
        <v>4.5000000000000009</v>
      </c>
      <c r="O18" s="17">
        <f t="shared" si="4"/>
        <v>41.999999999999986</v>
      </c>
      <c r="P18" s="15">
        <f t="shared" si="5"/>
        <v>11.407762738263434</v>
      </c>
      <c r="Q18" s="16">
        <f t="shared" si="10"/>
        <v>4.3566610268487862</v>
      </c>
      <c r="R18" s="17">
        <f t="shared" si="6"/>
        <v>40.347432322185398</v>
      </c>
      <c r="S18" s="16">
        <f t="shared" si="0"/>
        <v>4.6776184371847842</v>
      </c>
      <c r="T18" s="17">
        <f t="shared" si="7"/>
        <v>44.131421246217386</v>
      </c>
    </row>
    <row r="19" spans="2:20">
      <c r="B19" s="3"/>
      <c r="C19" s="1" t="s">
        <v>71</v>
      </c>
      <c r="D19" s="19">
        <v>12</v>
      </c>
      <c r="E19" s="3"/>
      <c r="F19" s="20" t="s">
        <v>14</v>
      </c>
      <c r="G19" s="45">
        <f>G17 / 32</f>
        <v>0.37055508557073197</v>
      </c>
      <c r="H19" s="3"/>
      <c r="I19" s="13">
        <f t="shared" si="8"/>
        <v>0.40000000000000008</v>
      </c>
      <c r="J19" s="14">
        <v>16</v>
      </c>
      <c r="K19" s="15">
        <f t="shared" si="1"/>
        <v>11.52000000000001</v>
      </c>
      <c r="L19" s="16">
        <f t="shared" si="9"/>
        <v>4.6980000000000022</v>
      </c>
      <c r="M19" s="17">
        <f t="shared" si="2"/>
        <v>40.727999999999987</v>
      </c>
      <c r="N19" s="16">
        <f t="shared" si="3"/>
        <v>4.8000000000000007</v>
      </c>
      <c r="O19" s="17">
        <f t="shared" si="4"/>
        <v>41.879999999999988</v>
      </c>
      <c r="P19" s="15">
        <f t="shared" si="5"/>
        <v>11.377762738263435</v>
      </c>
      <c r="Q19" s="16">
        <f t="shared" si="10"/>
        <v>4.6411050953053721</v>
      </c>
      <c r="R19" s="17">
        <f t="shared" si="6"/>
        <v>40.045261143664426</v>
      </c>
      <c r="S19" s="16">
        <f t="shared" si="0"/>
        <v>4.9894596663304362</v>
      </c>
      <c r="T19" s="17">
        <f t="shared" si="7"/>
        <v>44.153515995965215</v>
      </c>
    </row>
    <row r="20" spans="2:20">
      <c r="B20" s="3"/>
      <c r="C20" s="1" t="s">
        <v>34</v>
      </c>
      <c r="D20" s="30">
        <v>0.1</v>
      </c>
      <c r="E20" s="3"/>
      <c r="F20" s="20" t="s">
        <v>16</v>
      </c>
      <c r="G20" s="45">
        <f>2*G19</f>
        <v>0.74111017114146394</v>
      </c>
      <c r="H20" s="3"/>
      <c r="I20" s="13">
        <f t="shared" si="8"/>
        <v>0.4250000000000001</v>
      </c>
      <c r="J20" s="14">
        <v>17</v>
      </c>
      <c r="K20" s="15">
        <f t="shared" si="1"/>
        <v>11.490000000000011</v>
      </c>
      <c r="L20" s="16">
        <f t="shared" si="9"/>
        <v>4.9852500000000024</v>
      </c>
      <c r="M20" s="17">
        <f t="shared" si="2"/>
        <v>40.219499999999989</v>
      </c>
      <c r="N20" s="16">
        <f t="shared" si="3"/>
        <v>5.1000000000000014</v>
      </c>
      <c r="O20" s="17">
        <f t="shared" si="4"/>
        <v>41.519999999999989</v>
      </c>
      <c r="P20" s="15">
        <f t="shared" si="5"/>
        <v>11.347762738263436</v>
      </c>
      <c r="Q20" s="16">
        <f t="shared" si="10"/>
        <v>4.9247991637619579</v>
      </c>
      <c r="R20" s="17">
        <f t="shared" si="6"/>
        <v>39.494089965143452</v>
      </c>
      <c r="S20" s="16">
        <f t="shared" si="0"/>
        <v>5.3013008954760892</v>
      </c>
      <c r="T20" s="17">
        <f t="shared" si="7"/>
        <v>43.935610745713042</v>
      </c>
    </row>
    <row r="21" spans="2:20" ht="15">
      <c r="B21" s="3"/>
      <c r="C21" s="29" t="s">
        <v>35</v>
      </c>
      <c r="D21" s="19">
        <v>36</v>
      </c>
      <c r="E21" s="3"/>
      <c r="F21" s="23" t="s">
        <v>36</v>
      </c>
      <c r="G21" s="24">
        <f>G15^2*SIN(RADIANS(D12))*COS(RADIANS(D12)) / 16</f>
        <v>9.0556148128810499</v>
      </c>
      <c r="H21" s="3"/>
      <c r="I21" s="13">
        <f t="shared" si="8"/>
        <v>0.45000000000000012</v>
      </c>
      <c r="J21" s="14">
        <v>18</v>
      </c>
      <c r="K21" s="15">
        <f t="shared" si="1"/>
        <v>11.460000000000012</v>
      </c>
      <c r="L21" s="16">
        <f t="shared" si="9"/>
        <v>5.2717500000000026</v>
      </c>
      <c r="M21" s="17">
        <f t="shared" si="2"/>
        <v>39.461999999999982</v>
      </c>
      <c r="N21" s="16">
        <f t="shared" si="3"/>
        <v>5.4000000000000012</v>
      </c>
      <c r="O21" s="17">
        <f t="shared" si="4"/>
        <v>40.919999999999987</v>
      </c>
      <c r="P21" s="15">
        <f t="shared" si="5"/>
        <v>11.317762738263436</v>
      </c>
      <c r="Q21" s="16">
        <f t="shared" si="10"/>
        <v>5.2077432322185437</v>
      </c>
      <c r="R21" s="17">
        <f t="shared" si="6"/>
        <v>38.693918786622476</v>
      </c>
      <c r="S21" s="16">
        <f t="shared" si="0"/>
        <v>5.6131421246217412</v>
      </c>
      <c r="T21" s="17">
        <f t="shared" si="7"/>
        <v>43.477705495460867</v>
      </c>
    </row>
    <row r="22" spans="2:20" ht="15">
      <c r="B22" s="3"/>
      <c r="C22" s="31" t="s">
        <v>37</v>
      </c>
      <c r="D22" s="32">
        <f>D20*G5</f>
        <v>1.2000000000000002</v>
      </c>
      <c r="E22" s="3"/>
      <c r="F22" s="23" t="s">
        <v>38</v>
      </c>
      <c r="G22" s="24">
        <f>G17*G19 - 0.5*32*G19^2 + D15</f>
        <v>3.4469771430773197</v>
      </c>
      <c r="H22" s="3"/>
      <c r="I22" s="13">
        <f t="shared" si="8"/>
        <v>0.47500000000000014</v>
      </c>
      <c r="J22" s="14">
        <v>19</v>
      </c>
      <c r="K22" s="15">
        <f t="shared" si="1"/>
        <v>11.430000000000012</v>
      </c>
      <c r="L22" s="16">
        <f t="shared" si="9"/>
        <v>5.5575000000000028</v>
      </c>
      <c r="M22" s="17">
        <f t="shared" si="2"/>
        <v>38.455499999999986</v>
      </c>
      <c r="N22" s="16">
        <f t="shared" si="3"/>
        <v>5.700000000000002</v>
      </c>
      <c r="O22" s="17">
        <f t="shared" si="4"/>
        <v>40.079999999999984</v>
      </c>
      <c r="P22" s="15">
        <f t="shared" si="5"/>
        <v>11.287762738263437</v>
      </c>
      <c r="Q22" s="16">
        <f t="shared" si="10"/>
        <v>5.4899373006751295</v>
      </c>
      <c r="R22" s="17">
        <f t="shared" si="6"/>
        <v>37.644747608101504</v>
      </c>
      <c r="S22" s="16">
        <f t="shared" si="0"/>
        <v>5.9249833537673942</v>
      </c>
      <c r="T22" s="17">
        <f t="shared" si="7"/>
        <v>42.779800245208691</v>
      </c>
    </row>
    <row r="23" spans="2:20" ht="15" customHeight="1">
      <c r="B23" s="3"/>
      <c r="C23" s="31" t="s">
        <v>39</v>
      </c>
      <c r="D23" s="33">
        <f>D20*G4</f>
        <v>1.2</v>
      </c>
      <c r="E23" s="3"/>
      <c r="F23" s="23" t="s">
        <v>40</v>
      </c>
      <c r="G23" s="48">
        <f>D24*MAX(G38,G40)</f>
        <v>9.841963606295252</v>
      </c>
      <c r="H23" s="3"/>
      <c r="I23" s="13">
        <f t="shared" si="8"/>
        <v>0.50000000000000011</v>
      </c>
      <c r="J23" s="14">
        <v>20</v>
      </c>
      <c r="K23" s="15">
        <f t="shared" si="1"/>
        <v>11.400000000000013</v>
      </c>
      <c r="L23" s="16">
        <f t="shared" si="9"/>
        <v>5.8425000000000029</v>
      </c>
      <c r="M23" s="17">
        <f t="shared" si="2"/>
        <v>37.199999999999974</v>
      </c>
      <c r="N23" s="16">
        <f t="shared" si="3"/>
        <v>6.0000000000000018</v>
      </c>
      <c r="O23" s="17">
        <f t="shared" si="4"/>
        <v>38.999999999999979</v>
      </c>
      <c r="P23" s="15">
        <f t="shared" si="5"/>
        <v>11.257762738263438</v>
      </c>
      <c r="Q23" s="16">
        <f t="shared" si="10"/>
        <v>5.7713813691317153</v>
      </c>
      <c r="R23" s="17">
        <f t="shared" si="6"/>
        <v>36.346576429580523</v>
      </c>
      <c r="S23" s="16">
        <f t="shared" si="0"/>
        <v>6.2368245829130453</v>
      </c>
      <c r="T23" s="17">
        <f t="shared" si="7"/>
        <v>41.841894994956519</v>
      </c>
    </row>
    <row r="24" spans="2:20" ht="15">
      <c r="B24" s="3"/>
      <c r="C24" s="20" t="s">
        <v>41</v>
      </c>
      <c r="D24" s="45">
        <f>12/(D18+D19)</f>
        <v>0.80727684864237681</v>
      </c>
      <c r="E24" s="3"/>
      <c r="F24" s="23" t="s">
        <v>42</v>
      </c>
      <c r="G24" s="24">
        <f>D21/G23</f>
        <v>3.6578066572988734</v>
      </c>
      <c r="H24" s="3"/>
      <c r="I24" s="13">
        <f t="shared" si="8"/>
        <v>0.52500000000000013</v>
      </c>
      <c r="J24" s="14">
        <v>21</v>
      </c>
      <c r="K24" s="15">
        <f t="shared" si="1"/>
        <v>11.370000000000013</v>
      </c>
      <c r="L24" s="16">
        <f t="shared" si="9"/>
        <v>6.1267500000000039</v>
      </c>
      <c r="M24" s="17">
        <f t="shared" si="2"/>
        <v>35.695499999999981</v>
      </c>
      <c r="N24" s="16">
        <f t="shared" si="3"/>
        <v>6.3000000000000016</v>
      </c>
      <c r="O24" s="17">
        <f t="shared" si="4"/>
        <v>37.679999999999986</v>
      </c>
      <c r="P24" s="15">
        <f t="shared" si="5"/>
        <v>11.227762738263438</v>
      </c>
      <c r="Q24" s="16">
        <f t="shared" si="10"/>
        <v>6.0520754375883019</v>
      </c>
      <c r="R24" s="17">
        <f t="shared" si="6"/>
        <v>34.799405251059561</v>
      </c>
      <c r="S24" s="16">
        <f t="shared" si="0"/>
        <v>6.5486658120586982</v>
      </c>
      <c r="T24" s="17">
        <f t="shared" si="7"/>
        <v>40.663989744704345</v>
      </c>
    </row>
    <row r="25" spans="2:20">
      <c r="B25" s="3"/>
      <c r="C25" s="4"/>
      <c r="D25" s="6"/>
      <c r="E25" s="34"/>
      <c r="F25" s="4"/>
      <c r="G25" s="6"/>
      <c r="H25" s="3"/>
      <c r="I25" s="13">
        <f t="shared" si="8"/>
        <v>0.55000000000000016</v>
      </c>
      <c r="J25" s="14">
        <v>22</v>
      </c>
      <c r="K25" s="15">
        <f t="shared" si="1"/>
        <v>11.340000000000014</v>
      </c>
      <c r="L25" s="16">
        <f t="shared" si="9"/>
        <v>6.4102500000000049</v>
      </c>
      <c r="M25" s="17">
        <f t="shared" si="2"/>
        <v>33.941999999999965</v>
      </c>
      <c r="N25" s="16">
        <f t="shared" si="3"/>
        <v>6.6000000000000014</v>
      </c>
      <c r="O25" s="17">
        <f t="shared" si="4"/>
        <v>36.119999999999976</v>
      </c>
      <c r="P25" s="15">
        <f t="shared" si="5"/>
        <v>11.197762738263439</v>
      </c>
      <c r="Q25" s="16">
        <f t="shared" si="10"/>
        <v>6.3320195060448885</v>
      </c>
      <c r="R25" s="17">
        <f t="shared" si="6"/>
        <v>33.003234072538575</v>
      </c>
      <c r="S25" s="16">
        <f t="shared" si="0"/>
        <v>6.8605070412043503</v>
      </c>
      <c r="T25" s="17">
        <f t="shared" si="7"/>
        <v>39.246084494452177</v>
      </c>
    </row>
    <row r="26" spans="2:20" ht="23.25">
      <c r="B26" s="3"/>
      <c r="C26" s="60" t="s">
        <v>65</v>
      </c>
      <c r="D26" s="60"/>
      <c r="E26" s="60"/>
      <c r="F26" s="60"/>
      <c r="G26" s="60"/>
      <c r="H26" s="3"/>
      <c r="I26" s="13">
        <f t="shared" si="8"/>
        <v>0.57500000000000018</v>
      </c>
      <c r="J26" s="14">
        <v>23</v>
      </c>
      <c r="K26" s="15">
        <f t="shared" si="1"/>
        <v>11.310000000000015</v>
      </c>
      <c r="L26" s="16">
        <f t="shared" si="9"/>
        <v>6.6930000000000058</v>
      </c>
      <c r="M26" s="17">
        <f t="shared" si="2"/>
        <v>31.939499999999978</v>
      </c>
      <c r="N26" s="16">
        <f t="shared" si="3"/>
        <v>6.9000000000000021</v>
      </c>
      <c r="O26" s="17">
        <f t="shared" si="4"/>
        <v>34.319999999999979</v>
      </c>
      <c r="P26" s="15">
        <f t="shared" si="5"/>
        <v>11.167762738263439</v>
      </c>
      <c r="Q26" s="16">
        <f t="shared" si="10"/>
        <v>6.6112135745014751</v>
      </c>
      <c r="R26" s="17">
        <f t="shared" si="6"/>
        <v>30.958062894017598</v>
      </c>
      <c r="S26" s="16">
        <f t="shared" si="0"/>
        <v>7.1723482703500032</v>
      </c>
      <c r="T26" s="17">
        <f t="shared" si="7"/>
        <v>37.588179244199992</v>
      </c>
    </row>
    <row r="27" spans="2:20">
      <c r="B27" s="3"/>
      <c r="D27" s="2" t="s">
        <v>43</v>
      </c>
      <c r="E27" s="35"/>
      <c r="F27" s="36" t="s">
        <v>44</v>
      </c>
      <c r="G27" s="2" t="s">
        <v>45</v>
      </c>
      <c r="H27" s="3"/>
      <c r="I27" s="13">
        <f t="shared" si="8"/>
        <v>0.6000000000000002</v>
      </c>
      <c r="J27" s="14">
        <v>24</v>
      </c>
      <c r="K27" s="15">
        <f t="shared" si="1"/>
        <v>11.280000000000015</v>
      </c>
      <c r="L27" s="16">
        <f t="shared" si="9"/>
        <v>6.9750000000000068</v>
      </c>
      <c r="M27" s="17">
        <f t="shared" si="2"/>
        <v>29.687999999999949</v>
      </c>
      <c r="N27" s="16">
        <f t="shared" si="3"/>
        <v>7.2000000000000028</v>
      </c>
      <c r="O27" s="17">
        <f t="shared" si="4"/>
        <v>32.279999999999959</v>
      </c>
      <c r="P27" s="15">
        <f t="shared" si="5"/>
        <v>11.13776273826344</v>
      </c>
      <c r="Q27" s="16">
        <f t="shared" si="10"/>
        <v>6.8896576429580616</v>
      </c>
      <c r="R27" s="17">
        <f t="shared" si="6"/>
        <v>28.663891715496607</v>
      </c>
      <c r="S27" s="16">
        <f t="shared" si="0"/>
        <v>7.4841894994956553</v>
      </c>
      <c r="T27" s="17">
        <f t="shared" si="7"/>
        <v>35.690273993947798</v>
      </c>
    </row>
    <row r="28" spans="2:20">
      <c r="B28" s="3">
        <v>1</v>
      </c>
      <c r="C28" s="1" t="s">
        <v>46</v>
      </c>
      <c r="D28" s="19">
        <v>120</v>
      </c>
      <c r="E28" s="35"/>
      <c r="F28" s="37">
        <v>40</v>
      </c>
      <c r="G28" s="13">
        <f>D28/F28</f>
        <v>3</v>
      </c>
      <c r="H28" s="3">
        <f>IF(D28=1,0,1) * B28</f>
        <v>1</v>
      </c>
      <c r="I28" s="13">
        <f t="shared" si="8"/>
        <v>0.62500000000000022</v>
      </c>
      <c r="J28" s="14">
        <v>25</v>
      </c>
      <c r="K28" s="15">
        <f t="shared" si="1"/>
        <v>11.250000000000016</v>
      </c>
      <c r="L28" s="16">
        <f t="shared" si="9"/>
        <v>7.2562500000000076</v>
      </c>
      <c r="M28" s="17">
        <f t="shared" si="2"/>
        <v>27.187499999999957</v>
      </c>
      <c r="N28" s="16">
        <f t="shared" si="3"/>
        <v>7.5000000000000027</v>
      </c>
      <c r="O28" s="17">
        <f t="shared" si="4"/>
        <v>29.999999999999968</v>
      </c>
      <c r="P28" s="15">
        <f t="shared" si="5"/>
        <v>11.107762738263441</v>
      </c>
      <c r="Q28" s="16">
        <f t="shared" si="10"/>
        <v>7.1673517114146481</v>
      </c>
      <c r="R28" s="17">
        <f t="shared" si="6"/>
        <v>26.120720536975632</v>
      </c>
      <c r="S28" s="16">
        <f t="shared" si="0"/>
        <v>7.7960307286413082</v>
      </c>
      <c r="T28" s="17">
        <f t="shared" si="7"/>
        <v>33.552368743695638</v>
      </c>
    </row>
    <row r="29" spans="2:20">
      <c r="B29" s="3">
        <v>1</v>
      </c>
      <c r="C29" s="1" t="s">
        <v>47</v>
      </c>
      <c r="D29" s="19">
        <v>120</v>
      </c>
      <c r="E29" s="35"/>
      <c r="F29" s="37">
        <v>40</v>
      </c>
      <c r="G29" s="13">
        <f>D29/F29</f>
        <v>3</v>
      </c>
      <c r="H29" s="3">
        <f t="shared" ref="H29:H30" si="11">IF(D29=1,0,1) * B29</f>
        <v>1</v>
      </c>
      <c r="I29" s="13">
        <f t="shared" si="8"/>
        <v>0.65000000000000024</v>
      </c>
      <c r="J29" s="14">
        <v>26</v>
      </c>
      <c r="K29" s="15">
        <f t="shared" si="1"/>
        <v>11.220000000000017</v>
      </c>
      <c r="L29" s="16">
        <f t="shared" si="9"/>
        <v>7.5367500000000085</v>
      </c>
      <c r="M29" s="17">
        <f t="shared" si="2"/>
        <v>24.437999999999938</v>
      </c>
      <c r="N29" s="16">
        <f t="shared" si="3"/>
        <v>7.8000000000000025</v>
      </c>
      <c r="O29" s="17">
        <f t="shared" si="4"/>
        <v>27.479999999999947</v>
      </c>
      <c r="P29" s="15">
        <f t="shared" si="5"/>
        <v>11.077762738263441</v>
      </c>
      <c r="Q29" s="16">
        <f t="shared" si="10"/>
        <v>7.4442957798712346</v>
      </c>
      <c r="R29" s="17">
        <f t="shared" si="6"/>
        <v>23.328549358454673</v>
      </c>
      <c r="S29" s="16">
        <f t="shared" si="0"/>
        <v>8.1078719577869602</v>
      </c>
      <c r="T29" s="17">
        <f t="shared" si="7"/>
        <v>31.174463493443461</v>
      </c>
    </row>
    <row r="30" spans="2:20">
      <c r="B30" s="3">
        <v>1</v>
      </c>
      <c r="C30" s="1" t="s">
        <v>48</v>
      </c>
      <c r="D30" s="19">
        <v>1</v>
      </c>
      <c r="E30" s="38"/>
      <c r="F30" s="37">
        <v>1</v>
      </c>
      <c r="G30" s="13">
        <f>D30/F30</f>
        <v>1</v>
      </c>
      <c r="H30" s="3">
        <f t="shared" si="11"/>
        <v>0</v>
      </c>
      <c r="I30" s="13">
        <f t="shared" si="8"/>
        <v>0.67500000000000027</v>
      </c>
      <c r="J30" s="14">
        <v>27</v>
      </c>
      <c r="K30" s="15">
        <f t="shared" si="1"/>
        <v>11.190000000000017</v>
      </c>
      <c r="L30" s="16">
        <f t="shared" si="9"/>
        <v>7.8165000000000093</v>
      </c>
      <c r="M30" s="17">
        <f t="shared" si="2"/>
        <v>21.439499999999946</v>
      </c>
      <c r="N30" s="16">
        <f t="shared" si="3"/>
        <v>8.1000000000000032</v>
      </c>
      <c r="O30" s="17">
        <f t="shared" si="4"/>
        <v>24.719999999999953</v>
      </c>
      <c r="P30" s="15">
        <f t="shared" si="5"/>
        <v>11.047762738263442</v>
      </c>
      <c r="Q30" s="16">
        <f t="shared" si="10"/>
        <v>7.720489848327821</v>
      </c>
      <c r="R30" s="17">
        <f t="shared" si="6"/>
        <v>20.287378179933697</v>
      </c>
      <c r="S30" s="16">
        <f t="shared" si="0"/>
        <v>8.4197131869326114</v>
      </c>
      <c r="T30" s="17">
        <f t="shared" si="7"/>
        <v>28.556558243191272</v>
      </c>
    </row>
    <row r="31" spans="2:20">
      <c r="B31" s="3"/>
      <c r="E31" s="38"/>
      <c r="F31" s="1" t="s">
        <v>49</v>
      </c>
      <c r="G31" s="13">
        <f>G28*G29*G30</f>
        <v>9</v>
      </c>
      <c r="H31" s="3"/>
      <c r="I31" s="13">
        <f t="shared" si="8"/>
        <v>0.70000000000000029</v>
      </c>
      <c r="J31" s="14">
        <v>28</v>
      </c>
      <c r="K31" s="15">
        <f t="shared" si="1"/>
        <v>11.160000000000018</v>
      </c>
      <c r="L31" s="16">
        <f t="shared" si="9"/>
        <v>8.0955000000000101</v>
      </c>
      <c r="M31" s="17">
        <f t="shared" si="2"/>
        <v>18.191999999999936</v>
      </c>
      <c r="N31" s="16">
        <f t="shared" si="3"/>
        <v>8.4000000000000039</v>
      </c>
      <c r="O31" s="17">
        <f t="shared" si="4"/>
        <v>21.719999999999953</v>
      </c>
      <c r="P31" s="15">
        <f t="shared" si="5"/>
        <v>11.017762738263443</v>
      </c>
      <c r="Q31" s="16">
        <f t="shared" si="10"/>
        <v>7.9959339167844075</v>
      </c>
      <c r="R31" s="17">
        <f t="shared" si="6"/>
        <v>16.997207001412704</v>
      </c>
      <c r="S31" s="16">
        <f t="shared" si="0"/>
        <v>8.7315544160782661</v>
      </c>
      <c r="T31" s="17">
        <f t="shared" si="7"/>
        <v>25.698652992939099</v>
      </c>
    </row>
    <row r="32" spans="2:20">
      <c r="B32" s="3"/>
      <c r="C32" s="4"/>
      <c r="D32" s="6"/>
      <c r="E32" s="3"/>
      <c r="F32" s="4"/>
      <c r="G32" s="6"/>
      <c r="H32" s="3"/>
      <c r="I32" s="13">
        <f t="shared" si="8"/>
        <v>0.72500000000000031</v>
      </c>
      <c r="J32" s="14">
        <v>29</v>
      </c>
      <c r="K32" s="15">
        <f t="shared" si="1"/>
        <v>11.130000000000019</v>
      </c>
      <c r="L32" s="16">
        <f t="shared" si="9"/>
        <v>8.37375000000001</v>
      </c>
      <c r="M32" s="17">
        <f t="shared" si="2"/>
        <v>14.695499999999932</v>
      </c>
      <c r="N32" s="16">
        <f t="shared" si="3"/>
        <v>8.7000000000000028</v>
      </c>
      <c r="O32" s="17">
        <f t="shared" si="4"/>
        <v>18.479999999999947</v>
      </c>
      <c r="P32" s="15">
        <f t="shared" si="5"/>
        <v>10.987762738263443</v>
      </c>
      <c r="Q32" s="16">
        <f t="shared" si="10"/>
        <v>8.2706279852409939</v>
      </c>
      <c r="R32" s="17">
        <f t="shared" si="6"/>
        <v>13.458035822891716</v>
      </c>
      <c r="S32" s="16">
        <f t="shared" si="0"/>
        <v>9.043395645223919</v>
      </c>
      <c r="T32" s="17">
        <f t="shared" si="7"/>
        <v>22.60074774268692</v>
      </c>
    </row>
    <row r="33" spans="2:20" ht="23.25">
      <c r="B33" s="3"/>
      <c r="C33" s="60" t="s">
        <v>69</v>
      </c>
      <c r="D33" s="60"/>
      <c r="E33" s="60"/>
      <c r="F33" s="60"/>
      <c r="G33" s="60"/>
      <c r="H33" s="3"/>
      <c r="I33" s="13">
        <f t="shared" si="8"/>
        <v>0.75000000000000033</v>
      </c>
      <c r="J33" s="14">
        <v>30</v>
      </c>
      <c r="K33" s="15">
        <f t="shared" si="1"/>
        <v>11.100000000000019</v>
      </c>
      <c r="L33" s="16">
        <f t="shared" si="9"/>
        <v>8.6512500000000117</v>
      </c>
      <c r="M33" s="17">
        <f t="shared" si="2"/>
        <v>10.949999999999953</v>
      </c>
      <c r="N33" s="16">
        <f t="shared" si="3"/>
        <v>9.0000000000000036</v>
      </c>
      <c r="O33" s="17">
        <f t="shared" si="4"/>
        <v>14.999999999999957</v>
      </c>
      <c r="P33" s="15">
        <f t="shared" si="5"/>
        <v>10.957762738263444</v>
      </c>
      <c r="Q33" s="16">
        <f t="shared" si="10"/>
        <v>8.5445720536975802</v>
      </c>
      <c r="R33" s="17">
        <f t="shared" si="6"/>
        <v>9.6698646443707545</v>
      </c>
      <c r="S33" s="16">
        <f t="shared" si="0"/>
        <v>9.3552368743695702</v>
      </c>
      <c r="T33" s="17">
        <f t="shared" si="7"/>
        <v>19.262842492434757</v>
      </c>
    </row>
    <row r="34" spans="2:20">
      <c r="B34" s="3"/>
      <c r="C34" s="29" t="s">
        <v>50</v>
      </c>
      <c r="D34" s="19">
        <v>0.17499999999999999</v>
      </c>
      <c r="E34" s="3"/>
      <c r="F34" s="20" t="s">
        <v>56</v>
      </c>
      <c r="G34" s="47">
        <f>D34/(D13/2*0.0254)</f>
        <v>4.5931758530183728</v>
      </c>
      <c r="H34" s="3"/>
      <c r="I34" s="13">
        <f t="shared" si="8"/>
        <v>0.77500000000000036</v>
      </c>
      <c r="J34" s="14">
        <v>31</v>
      </c>
      <c r="K34" s="15">
        <f t="shared" si="1"/>
        <v>11.07000000000002</v>
      </c>
      <c r="L34" s="16">
        <f t="shared" si="9"/>
        <v>8.9280000000000115</v>
      </c>
      <c r="M34" s="17">
        <f t="shared" si="2"/>
        <v>6.9554999999999154</v>
      </c>
      <c r="N34" s="16">
        <f t="shared" si="3"/>
        <v>9.3000000000000043</v>
      </c>
      <c r="O34" s="17">
        <f t="shared" si="4"/>
        <v>11.27999999999993</v>
      </c>
      <c r="P34" s="15">
        <f t="shared" si="5"/>
        <v>10.927762738263445</v>
      </c>
      <c r="Q34" s="16">
        <f t="shared" si="10"/>
        <v>8.8177661221541666</v>
      </c>
      <c r="R34" s="17">
        <f t="shared" si="6"/>
        <v>5.6326934658497763</v>
      </c>
      <c r="S34" s="16">
        <f t="shared" si="0"/>
        <v>9.6670781035152213</v>
      </c>
      <c r="T34" s="17">
        <f t="shared" si="7"/>
        <v>15.684937242182556</v>
      </c>
    </row>
    <row r="35" spans="2:20">
      <c r="B35" s="3"/>
      <c r="C35" s="29" t="s">
        <v>52</v>
      </c>
      <c r="D35" s="19">
        <v>0.06</v>
      </c>
      <c r="E35" s="3"/>
      <c r="F35" s="20" t="s">
        <v>51</v>
      </c>
      <c r="G35" s="46">
        <f>G41/0.0254/12</f>
        <v>553.69909550975933</v>
      </c>
      <c r="H35" s="3"/>
      <c r="I35" s="13">
        <f t="shared" si="8"/>
        <v>0.80000000000000038</v>
      </c>
      <c r="J35" s="14">
        <v>32</v>
      </c>
      <c r="K35" s="15">
        <f t="shared" si="1"/>
        <v>11.04000000000002</v>
      </c>
      <c r="L35" s="16">
        <f t="shared" si="9"/>
        <v>9.2040000000000131</v>
      </c>
      <c r="M35" s="17">
        <f t="shared" si="2"/>
        <v>2.7119999999999038</v>
      </c>
      <c r="N35" s="16">
        <f t="shared" si="3"/>
        <v>9.600000000000005</v>
      </c>
      <c r="O35" s="17">
        <f t="shared" si="4"/>
        <v>7.3199999999999292</v>
      </c>
      <c r="P35" s="15">
        <f t="shared" si="5"/>
        <v>10.897762738263445</v>
      </c>
      <c r="Q35" s="16">
        <f t="shared" si="10"/>
        <v>9.0902101906107529</v>
      </c>
      <c r="R35" s="17">
        <f t="shared" si="6"/>
        <v>1.3465222873287814</v>
      </c>
      <c r="S35" s="16">
        <f t="shared" ref="S35:S53" si="12">$G$18*I35 / $D$9</f>
        <v>9.9789193326608761</v>
      </c>
      <c r="T35" s="17">
        <f t="shared" si="7"/>
        <v>11.867031991930382</v>
      </c>
    </row>
    <row r="36" spans="2:20">
      <c r="B36" s="3"/>
      <c r="C36" s="64" t="s">
        <v>53</v>
      </c>
      <c r="D36" s="65">
        <v>1.25</v>
      </c>
      <c r="E36" s="3"/>
      <c r="F36" s="20" t="s">
        <v>62</v>
      </c>
      <c r="G36" s="51">
        <f>(D36/12)/G40</f>
        <v>8.7255999502135629E-3</v>
      </c>
      <c r="H36" s="3"/>
      <c r="I36" s="13">
        <f t="shared" si="8"/>
        <v>0.8250000000000004</v>
      </c>
      <c r="J36" s="14">
        <v>33</v>
      </c>
      <c r="K36" s="15">
        <f t="shared" ref="K36:K53" si="13">K35 - $D$22*(I36-I35)</f>
        <v>11.010000000000021</v>
      </c>
      <c r="L36" s="16">
        <f t="shared" si="9"/>
        <v>9.4792500000000146</v>
      </c>
      <c r="M36" s="17">
        <f t="shared" si="2"/>
        <v>-1.780500000000103</v>
      </c>
      <c r="N36" s="16">
        <f t="shared" si="3"/>
        <v>9.9000000000000057</v>
      </c>
      <c r="O36" s="17">
        <f t="shared" si="4"/>
        <v>3.1199999999999122</v>
      </c>
      <c r="P36" s="15">
        <f t="shared" ref="P36:P53" si="14">P35 - $D$22*(I36-I35)</f>
        <v>10.867762738263446</v>
      </c>
      <c r="Q36" s="16">
        <f t="shared" si="10"/>
        <v>9.3619042590673391</v>
      </c>
      <c r="R36" s="17">
        <f t="shared" si="6"/>
        <v>-3.1886488911922086</v>
      </c>
      <c r="S36" s="16">
        <f t="shared" si="12"/>
        <v>10.290760561806529</v>
      </c>
      <c r="T36" s="17">
        <f t="shared" si="7"/>
        <v>7.8091267416781918</v>
      </c>
    </row>
    <row r="37" spans="2:20">
      <c r="B37" s="3"/>
      <c r="C37" s="64"/>
      <c r="D37" s="65"/>
      <c r="E37" s="3"/>
      <c r="F37" s="20" t="s">
        <v>54</v>
      </c>
      <c r="G37" s="45">
        <f>G36*G35*(D14/2)</f>
        <v>4.8313568002132508</v>
      </c>
      <c r="H37" s="3"/>
      <c r="I37" s="13">
        <f t="shared" si="8"/>
        <v>0.85000000000000042</v>
      </c>
      <c r="J37" s="14">
        <v>34</v>
      </c>
      <c r="K37" s="15">
        <f t="shared" si="13"/>
        <v>10.980000000000022</v>
      </c>
      <c r="L37" s="16">
        <f t="shared" si="9"/>
        <v>9.7537500000000161</v>
      </c>
      <c r="M37" s="17">
        <f t="shared" si="2"/>
        <v>-6.5220000000001264</v>
      </c>
      <c r="N37" s="16">
        <f t="shared" si="3"/>
        <v>10.200000000000005</v>
      </c>
      <c r="O37" s="17">
        <f t="shared" si="4"/>
        <v>-1.3200000000000998</v>
      </c>
      <c r="P37" s="15">
        <f t="shared" si="14"/>
        <v>10.837762738263446</v>
      </c>
      <c r="Q37" s="16">
        <f t="shared" si="10"/>
        <v>9.6328483275239254</v>
      </c>
      <c r="R37" s="17">
        <f t="shared" si="6"/>
        <v>-7.9728200697131939</v>
      </c>
      <c r="S37" s="16">
        <f t="shared" si="12"/>
        <v>10.60260179095218</v>
      </c>
      <c r="T37" s="17">
        <f t="shared" si="7"/>
        <v>3.5112214914260278</v>
      </c>
    </row>
    <row r="38" spans="2:20" ht="15">
      <c r="B38" s="3"/>
      <c r="C38" s="1" t="s">
        <v>60</v>
      </c>
      <c r="D38" s="18">
        <v>4</v>
      </c>
      <c r="E38" s="3"/>
      <c r="F38" s="23" t="s">
        <v>55</v>
      </c>
      <c r="G38" s="24">
        <f>MAX(G15-G37,0)</f>
        <v>12.191559342803892</v>
      </c>
      <c r="H38" s="3"/>
      <c r="I38" s="13">
        <f t="shared" si="8"/>
        <v>0.87500000000000044</v>
      </c>
      <c r="J38" s="14">
        <v>35</v>
      </c>
      <c r="K38" s="15">
        <f t="shared" si="13"/>
        <v>10.950000000000022</v>
      </c>
      <c r="L38" s="16">
        <f t="shared" si="9"/>
        <v>10.027500000000018</v>
      </c>
      <c r="M38" s="17">
        <f t="shared" si="2"/>
        <v>-11.512500000000124</v>
      </c>
      <c r="N38" s="16">
        <f t="shared" si="3"/>
        <v>10.500000000000005</v>
      </c>
      <c r="O38" s="17">
        <f t="shared" si="4"/>
        <v>-6.0000000000001066</v>
      </c>
      <c r="P38" s="15">
        <f t="shared" si="14"/>
        <v>10.807762738263447</v>
      </c>
      <c r="Q38" s="16">
        <f t="shared" si="10"/>
        <v>9.9030423959805116</v>
      </c>
      <c r="R38" s="17">
        <f t="shared" si="6"/>
        <v>-13.005991248234153</v>
      </c>
      <c r="S38" s="16">
        <f t="shared" si="12"/>
        <v>10.914443020097833</v>
      </c>
      <c r="T38" s="17">
        <f t="shared" si="7"/>
        <v>-1.0266837588261737</v>
      </c>
    </row>
    <row r="39" spans="2:20" ht="15">
      <c r="B39" s="3"/>
      <c r="C39" s="1" t="s">
        <v>61</v>
      </c>
      <c r="D39" s="28">
        <v>9</v>
      </c>
      <c r="E39" s="3"/>
      <c r="F39" s="23" t="s">
        <v>57</v>
      </c>
      <c r="G39" s="39">
        <f>D34/D14</f>
        <v>8.7499999999999994E-2</v>
      </c>
      <c r="H39" s="3"/>
      <c r="I39" s="13">
        <f t="shared" si="8"/>
        <v>0.90000000000000047</v>
      </c>
      <c r="J39" s="14">
        <v>36</v>
      </c>
      <c r="K39" s="15">
        <f t="shared" si="13"/>
        <v>10.920000000000023</v>
      </c>
      <c r="L39" s="16">
        <f t="shared" si="9"/>
        <v>10.300500000000019</v>
      </c>
      <c r="M39" s="17">
        <f t="shared" si="2"/>
        <v>-16.752000000000137</v>
      </c>
      <c r="N39" s="16">
        <f t="shared" si="3"/>
        <v>10.800000000000006</v>
      </c>
      <c r="O39" s="17">
        <f t="shared" si="4"/>
        <v>-10.920000000000108</v>
      </c>
      <c r="P39" s="15">
        <f t="shared" si="14"/>
        <v>10.777762738263448</v>
      </c>
      <c r="Q39" s="16">
        <f t="shared" si="10"/>
        <v>10.172486464437098</v>
      </c>
      <c r="R39" s="17">
        <f t="shared" si="6"/>
        <v>-18.28816242675515</v>
      </c>
      <c r="S39" s="16">
        <f t="shared" si="12"/>
        <v>11.226284249243486</v>
      </c>
      <c r="T39" s="17">
        <f t="shared" si="7"/>
        <v>-5.8045890090783487</v>
      </c>
    </row>
    <row r="40" spans="2:20" ht="15">
      <c r="B40" s="3"/>
      <c r="C40" s="62" t="s">
        <v>72</v>
      </c>
      <c r="D40" s="62"/>
      <c r="F40" s="23" t="s">
        <v>59</v>
      </c>
      <c r="G40" s="24">
        <f>(D6*D39)*(PI()*D38) * (1/60) * (1/12) / 2</f>
        <v>11.938052083641212</v>
      </c>
      <c r="H40" s="3"/>
      <c r="I40" s="13">
        <f t="shared" si="8"/>
        <v>0.92500000000000049</v>
      </c>
      <c r="J40" s="14">
        <v>37</v>
      </c>
      <c r="K40" s="15">
        <f t="shared" si="13"/>
        <v>10.890000000000024</v>
      </c>
      <c r="L40" s="16">
        <f t="shared" si="9"/>
        <v>10.572750000000021</v>
      </c>
      <c r="M40" s="17">
        <f t="shared" si="2"/>
        <v>-22.240500000000125</v>
      </c>
      <c r="N40" s="16">
        <f t="shared" si="3"/>
        <v>11.100000000000005</v>
      </c>
      <c r="O40" s="17">
        <f t="shared" si="4"/>
        <v>-16.080000000000105</v>
      </c>
      <c r="P40" s="15">
        <f t="shared" si="14"/>
        <v>10.747762738263448</v>
      </c>
      <c r="Q40" s="16">
        <f t="shared" si="10"/>
        <v>10.441180532893684</v>
      </c>
      <c r="R40" s="17">
        <f t="shared" si="6"/>
        <v>-23.819333605276121</v>
      </c>
      <c r="S40" s="16">
        <f t="shared" si="12"/>
        <v>11.538125478389139</v>
      </c>
      <c r="T40" s="17">
        <f t="shared" si="7"/>
        <v>-10.822494259330519</v>
      </c>
    </row>
    <row r="41" spans="2:20">
      <c r="B41" s="3"/>
      <c r="C41"/>
      <c r="D41"/>
      <c r="F41" s="20" t="s">
        <v>58</v>
      </c>
      <c r="G41" s="21">
        <f>G34/(D35*0.4536)</f>
        <v>168.76748431137466</v>
      </c>
      <c r="H41" s="3"/>
      <c r="I41" s="13">
        <f t="shared" si="8"/>
        <v>0.95000000000000051</v>
      </c>
      <c r="J41" s="14">
        <v>38</v>
      </c>
      <c r="K41" s="15">
        <f t="shared" si="13"/>
        <v>10.860000000000024</v>
      </c>
      <c r="L41" s="16">
        <f t="shared" si="9"/>
        <v>10.844250000000022</v>
      </c>
      <c r="M41" s="17">
        <f t="shared" si="2"/>
        <v>-27.978000000000151</v>
      </c>
      <c r="N41" s="16">
        <f t="shared" si="3"/>
        <v>11.400000000000006</v>
      </c>
      <c r="O41" s="17">
        <f t="shared" si="4"/>
        <v>-21.480000000000139</v>
      </c>
      <c r="P41" s="15">
        <f t="shared" si="14"/>
        <v>10.717762738263449</v>
      </c>
      <c r="Q41" s="16">
        <f t="shared" si="10"/>
        <v>10.70912460135027</v>
      </c>
      <c r="R41" s="17">
        <f t="shared" si="6"/>
        <v>-29.599504783797109</v>
      </c>
      <c r="S41" s="16">
        <f t="shared" si="12"/>
        <v>11.84996670753479</v>
      </c>
      <c r="T41" s="17">
        <f t="shared" si="7"/>
        <v>-16.080399509582726</v>
      </c>
    </row>
    <row r="42" spans="2:20">
      <c r="B42" s="3"/>
      <c r="C42" s="4">
        <f>TAN(RADIANS(D12))</f>
        <v>0.99999999999999989</v>
      </c>
      <c r="D42" s="6"/>
      <c r="E42" s="3"/>
      <c r="F42" s="4"/>
      <c r="G42" s="6"/>
      <c r="H42" s="3"/>
      <c r="I42" s="13">
        <f t="shared" si="8"/>
        <v>0.97500000000000053</v>
      </c>
      <c r="J42" s="14">
        <v>39</v>
      </c>
      <c r="K42" s="15">
        <f t="shared" si="13"/>
        <v>10.830000000000025</v>
      </c>
      <c r="L42" s="16">
        <f t="shared" si="9"/>
        <v>11.115000000000023</v>
      </c>
      <c r="M42" s="17">
        <f t="shared" si="2"/>
        <v>-33.964500000000172</v>
      </c>
      <c r="N42" s="16">
        <f t="shared" si="3"/>
        <v>11.700000000000006</v>
      </c>
      <c r="O42" s="17">
        <f t="shared" si="4"/>
        <v>-27.120000000000147</v>
      </c>
      <c r="P42" s="15">
        <f t="shared" si="14"/>
        <v>10.68776273826345</v>
      </c>
      <c r="Q42" s="16">
        <f t="shared" si="10"/>
        <v>10.976318669806856</v>
      </c>
      <c r="R42" s="17">
        <f t="shared" si="6"/>
        <v>-35.628675962318113</v>
      </c>
      <c r="S42" s="16">
        <f t="shared" si="12"/>
        <v>12.161807936680443</v>
      </c>
      <c r="T42" s="17">
        <f t="shared" si="7"/>
        <v>-21.578304759834907</v>
      </c>
    </row>
    <row r="43" spans="2:20">
      <c r="I43" s="13">
        <f t="shared" si="8"/>
        <v>1.0000000000000004</v>
      </c>
      <c r="J43" s="14">
        <v>40</v>
      </c>
      <c r="K43" s="15">
        <f t="shared" si="13"/>
        <v>10.800000000000026</v>
      </c>
      <c r="L43" s="16">
        <f t="shared" si="9"/>
        <v>11.385000000000023</v>
      </c>
      <c r="M43" s="17">
        <f t="shared" si="2"/>
        <v>-40.200000000000145</v>
      </c>
      <c r="N43" s="16">
        <f t="shared" si="3"/>
        <v>12.000000000000005</v>
      </c>
      <c r="O43" s="17">
        <f t="shared" si="4"/>
        <v>-33.000000000000128</v>
      </c>
      <c r="P43" s="15">
        <f t="shared" si="14"/>
        <v>10.65776273826345</v>
      </c>
      <c r="Q43" s="16">
        <f t="shared" si="10"/>
        <v>11.242762738263442</v>
      </c>
      <c r="R43" s="17">
        <f t="shared" si="6"/>
        <v>-41.906847140839048</v>
      </c>
      <c r="S43" s="16">
        <f t="shared" si="12"/>
        <v>12.473649165826094</v>
      </c>
      <c r="T43" s="17">
        <f t="shared" si="7"/>
        <v>-27.316210010087062</v>
      </c>
    </row>
    <row r="44" spans="2:20">
      <c r="I44" s="13">
        <f t="shared" si="8"/>
        <v>1.0250000000000004</v>
      </c>
      <c r="J44" s="14">
        <v>41</v>
      </c>
      <c r="K44" s="15">
        <f t="shared" si="13"/>
        <v>10.770000000000026</v>
      </c>
      <c r="L44" s="16">
        <f t="shared" si="9"/>
        <v>11.654250000000022</v>
      </c>
      <c r="M44" s="17">
        <f t="shared" si="2"/>
        <v>-46.684500000000135</v>
      </c>
      <c r="N44" s="16">
        <f t="shared" si="3"/>
        <v>12.300000000000004</v>
      </c>
      <c r="O44" s="17">
        <f t="shared" si="4"/>
        <v>-39.120000000000125</v>
      </c>
      <c r="P44" s="15">
        <f t="shared" si="14"/>
        <v>10.627762738263451</v>
      </c>
      <c r="Q44" s="16">
        <f t="shared" si="10"/>
        <v>11.508456806720028</v>
      </c>
      <c r="R44" s="17">
        <f t="shared" si="6"/>
        <v>-48.434018319360021</v>
      </c>
      <c r="S44" s="16">
        <f t="shared" si="12"/>
        <v>12.785490394971744</v>
      </c>
      <c r="T44" s="17">
        <f t="shared" si="7"/>
        <v>-33.294115260339233</v>
      </c>
    </row>
    <row r="45" spans="2:20">
      <c r="I45" s="13">
        <f t="shared" si="8"/>
        <v>1.0500000000000003</v>
      </c>
      <c r="J45" s="14">
        <v>42</v>
      </c>
      <c r="K45" s="15">
        <f t="shared" si="13"/>
        <v>10.740000000000027</v>
      </c>
      <c r="L45" s="16">
        <f t="shared" si="9"/>
        <v>11.922750000000022</v>
      </c>
      <c r="M45" s="17">
        <f t="shared" si="2"/>
        <v>-53.418000000000077</v>
      </c>
      <c r="N45" s="16">
        <f t="shared" si="3"/>
        <v>12.600000000000003</v>
      </c>
      <c r="O45" s="17">
        <f t="shared" si="4"/>
        <v>-45.480000000000075</v>
      </c>
      <c r="P45" s="15">
        <f t="shared" si="14"/>
        <v>10.597762738263452</v>
      </c>
      <c r="Q45" s="16">
        <f t="shared" si="10"/>
        <v>11.773400875176614</v>
      </c>
      <c r="R45" s="17">
        <f t="shared" si="6"/>
        <v>-55.210189497880926</v>
      </c>
      <c r="S45" s="16">
        <f t="shared" si="12"/>
        <v>13.097331624117396</v>
      </c>
      <c r="T45" s="17">
        <f t="shared" si="7"/>
        <v>-39.512020510591356</v>
      </c>
    </row>
    <row r="46" spans="2:20">
      <c r="I46" s="13">
        <f t="shared" si="8"/>
        <v>1.0750000000000002</v>
      </c>
      <c r="J46" s="14">
        <v>43</v>
      </c>
      <c r="K46" s="15">
        <f t="shared" si="13"/>
        <v>10.710000000000027</v>
      </c>
      <c r="L46" s="16">
        <f t="shared" si="9"/>
        <v>12.190500000000021</v>
      </c>
      <c r="M46" s="17">
        <f t="shared" si="2"/>
        <v>-60.4005000000001</v>
      </c>
      <c r="N46" s="16">
        <f t="shared" si="3"/>
        <v>12.900000000000002</v>
      </c>
      <c r="O46" s="17">
        <f t="shared" si="4"/>
        <v>-52.080000000000062</v>
      </c>
      <c r="P46" s="15">
        <f t="shared" si="14"/>
        <v>10.567762738263452</v>
      </c>
      <c r="Q46" s="16">
        <f t="shared" si="10"/>
        <v>12.0375949436332</v>
      </c>
      <c r="R46" s="17">
        <f t="shared" si="6"/>
        <v>-62.235360676401932</v>
      </c>
      <c r="S46" s="16">
        <f t="shared" si="12"/>
        <v>13.409172853263046</v>
      </c>
      <c r="T46" s="17">
        <f t="shared" si="7"/>
        <v>-45.969925760843516</v>
      </c>
    </row>
    <row r="47" spans="2:20">
      <c r="I47" s="13">
        <f t="shared" si="8"/>
        <v>1.1000000000000001</v>
      </c>
      <c r="J47" s="14">
        <v>44</v>
      </c>
      <c r="K47" s="15">
        <f t="shared" si="13"/>
        <v>10.680000000000028</v>
      </c>
      <c r="L47" s="16">
        <f t="shared" si="9"/>
        <v>12.457500000000021</v>
      </c>
      <c r="M47" s="17">
        <f t="shared" si="2"/>
        <v>-67.632000000000076</v>
      </c>
      <c r="N47" s="16">
        <f t="shared" si="3"/>
        <v>13.200000000000001</v>
      </c>
      <c r="O47" s="17">
        <f t="shared" si="4"/>
        <v>-58.920000000000044</v>
      </c>
      <c r="P47" s="15">
        <f t="shared" si="14"/>
        <v>10.537762738263453</v>
      </c>
      <c r="Q47" s="16">
        <f t="shared" si="10"/>
        <v>12.301039012089786</v>
      </c>
      <c r="R47" s="17">
        <f t="shared" si="6"/>
        <v>-69.509531854922869</v>
      </c>
      <c r="S47" s="16">
        <f t="shared" si="12"/>
        <v>13.721014082408699</v>
      </c>
      <c r="T47" s="17">
        <f t="shared" si="7"/>
        <v>-52.667831011095672</v>
      </c>
    </row>
    <row r="48" spans="2:20">
      <c r="I48" s="13">
        <f t="shared" si="8"/>
        <v>1.125</v>
      </c>
      <c r="J48" s="14">
        <v>45</v>
      </c>
      <c r="K48" s="15">
        <f t="shared" si="13"/>
        <v>10.650000000000029</v>
      </c>
      <c r="L48" s="16">
        <f t="shared" si="9"/>
        <v>12.72375000000002</v>
      </c>
      <c r="M48" s="17">
        <f t="shared" si="2"/>
        <v>-75.11250000000004</v>
      </c>
      <c r="N48" s="16">
        <f t="shared" si="3"/>
        <v>13.5</v>
      </c>
      <c r="O48" s="17">
        <f t="shared" si="4"/>
        <v>-66.000000000000028</v>
      </c>
      <c r="P48" s="15">
        <f t="shared" si="14"/>
        <v>10.507762738263454</v>
      </c>
      <c r="Q48" s="16">
        <f t="shared" si="10"/>
        <v>12.563733080546372</v>
      </c>
      <c r="R48" s="17">
        <f t="shared" si="6"/>
        <v>-77.032703033443823</v>
      </c>
      <c r="S48" s="16">
        <f t="shared" si="12"/>
        <v>14.03285531155435</v>
      </c>
      <c r="T48" s="17">
        <f t="shared" si="7"/>
        <v>-59.605736261347822</v>
      </c>
    </row>
    <row r="49" spans="9:20">
      <c r="I49" s="13">
        <f t="shared" si="8"/>
        <v>1.1499999999999999</v>
      </c>
      <c r="J49" s="14">
        <v>46</v>
      </c>
      <c r="K49" s="15">
        <f t="shared" si="13"/>
        <v>10.620000000000029</v>
      </c>
      <c r="L49" s="16">
        <f t="shared" si="9"/>
        <v>12.98925000000002</v>
      </c>
      <c r="M49" s="17">
        <f t="shared" si="2"/>
        <v>-82.842000000000013</v>
      </c>
      <c r="N49" s="16">
        <f t="shared" si="3"/>
        <v>13.799999999999999</v>
      </c>
      <c r="O49" s="17">
        <f t="shared" si="4"/>
        <v>-73.319999999999993</v>
      </c>
      <c r="P49" s="15">
        <f t="shared" si="14"/>
        <v>10.477762738263454</v>
      </c>
      <c r="Q49" s="16">
        <f t="shared" si="10"/>
        <v>12.825677149002958</v>
      </c>
      <c r="R49" s="17">
        <f t="shared" si="6"/>
        <v>-84.804874211964744</v>
      </c>
      <c r="S49" s="16">
        <f t="shared" si="12"/>
        <v>14.344696540700001</v>
      </c>
      <c r="T49" s="17">
        <f t="shared" si="7"/>
        <v>-66.783641511599967</v>
      </c>
    </row>
    <row r="50" spans="9:20">
      <c r="I50" s="13">
        <f t="shared" si="8"/>
        <v>1.1749999999999998</v>
      </c>
      <c r="J50" s="14">
        <v>47</v>
      </c>
      <c r="K50" s="15">
        <f t="shared" si="13"/>
        <v>10.59000000000003</v>
      </c>
      <c r="L50" s="16">
        <f t="shared" si="9"/>
        <v>13.254000000000019</v>
      </c>
      <c r="M50" s="17">
        <f t="shared" si="2"/>
        <v>-90.820499999999981</v>
      </c>
      <c r="N50" s="16">
        <f t="shared" si="3"/>
        <v>14.099999999999998</v>
      </c>
      <c r="O50" s="17">
        <f t="shared" si="4"/>
        <v>-80.879999999999967</v>
      </c>
      <c r="P50" s="15">
        <f t="shared" si="14"/>
        <v>10.447762738263455</v>
      </c>
      <c r="Q50" s="16">
        <f t="shared" si="10"/>
        <v>13.086871217459544</v>
      </c>
      <c r="R50" s="17">
        <f t="shared" si="6"/>
        <v>-92.826045390485689</v>
      </c>
      <c r="S50" s="16">
        <f t="shared" si="12"/>
        <v>14.656537769845652</v>
      </c>
      <c r="T50" s="17">
        <f t="shared" si="7"/>
        <v>-74.201546761852114</v>
      </c>
    </row>
    <row r="51" spans="9:20">
      <c r="I51" s="13">
        <f t="shared" si="8"/>
        <v>1.1999999999999997</v>
      </c>
      <c r="J51" s="14">
        <v>48</v>
      </c>
      <c r="K51" s="15">
        <f t="shared" si="13"/>
        <v>10.560000000000031</v>
      </c>
      <c r="L51" s="16">
        <f t="shared" si="9"/>
        <v>13.518000000000018</v>
      </c>
      <c r="M51" s="17">
        <f t="shared" si="2"/>
        <v>-99.047999999999931</v>
      </c>
      <c r="N51" s="16">
        <f t="shared" si="3"/>
        <v>14.399999999999997</v>
      </c>
      <c r="O51" s="17">
        <f t="shared" si="4"/>
        <v>-88.679999999999922</v>
      </c>
      <c r="P51" s="15">
        <f t="shared" si="14"/>
        <v>10.417762738263455</v>
      </c>
      <c r="Q51" s="16">
        <f t="shared" si="10"/>
        <v>13.34731528591613</v>
      </c>
      <c r="R51" s="17">
        <f t="shared" si="6"/>
        <v>-101.09621656900661</v>
      </c>
      <c r="S51" s="16">
        <f t="shared" si="12"/>
        <v>14.968378998991303</v>
      </c>
      <c r="T51" s="17">
        <f t="shared" si="7"/>
        <v>-81.859452012104242</v>
      </c>
    </row>
    <row r="52" spans="9:20">
      <c r="I52" s="13">
        <f t="shared" si="8"/>
        <v>1.2249999999999996</v>
      </c>
      <c r="J52" s="14">
        <v>49</v>
      </c>
      <c r="K52" s="15">
        <f t="shared" si="13"/>
        <v>10.530000000000031</v>
      </c>
      <c r="L52" s="16">
        <f t="shared" si="9"/>
        <v>13.781250000000018</v>
      </c>
      <c r="M52" s="17">
        <f t="shared" si="2"/>
        <v>-107.52449999999993</v>
      </c>
      <c r="N52" s="16">
        <f t="shared" si="3"/>
        <v>14.699999999999996</v>
      </c>
      <c r="O52" s="17">
        <f t="shared" si="4"/>
        <v>-96.719999999999914</v>
      </c>
      <c r="P52" s="15">
        <f t="shared" si="14"/>
        <v>10.387762738263456</v>
      </c>
      <c r="Q52" s="16">
        <f t="shared" si="10"/>
        <v>13.607009354372716</v>
      </c>
      <c r="R52" s="17">
        <f t="shared" si="6"/>
        <v>-109.61538774752759</v>
      </c>
      <c r="S52" s="16">
        <f t="shared" si="12"/>
        <v>15.280220228136955</v>
      </c>
      <c r="T52" s="17">
        <f t="shared" si="7"/>
        <v>-89.757357262356393</v>
      </c>
    </row>
    <row r="53" spans="9:20">
      <c r="I53" s="13">
        <f t="shared" si="8"/>
        <v>1.2499999999999996</v>
      </c>
      <c r="J53" s="14">
        <v>50</v>
      </c>
      <c r="K53" s="15">
        <f t="shared" si="13"/>
        <v>10.500000000000032</v>
      </c>
      <c r="L53" s="16">
        <f t="shared" si="9"/>
        <v>14.043750000000017</v>
      </c>
      <c r="M53" s="17">
        <f t="shared" si="2"/>
        <v>-116.24999999999987</v>
      </c>
      <c r="N53" s="16">
        <f t="shared" si="3"/>
        <v>14.999999999999995</v>
      </c>
      <c r="O53" s="17">
        <f t="shared" si="4"/>
        <v>-104.99999999999987</v>
      </c>
      <c r="P53" s="15">
        <f t="shared" si="14"/>
        <v>10.357762738263457</v>
      </c>
      <c r="Q53" s="16">
        <f t="shared" si="10"/>
        <v>13.865953422829302</v>
      </c>
      <c r="R53" s="17">
        <f t="shared" si="6"/>
        <v>-118.38355892604848</v>
      </c>
      <c r="S53" s="16">
        <f t="shared" si="12"/>
        <v>15.592061457282606</v>
      </c>
      <c r="T53" s="17">
        <f t="shared" si="7"/>
        <v>-97.895262512608539</v>
      </c>
    </row>
  </sheetData>
  <mergeCells count="13">
    <mergeCell ref="C40:D40"/>
    <mergeCell ref="C4:D4"/>
    <mergeCell ref="C10:D10"/>
    <mergeCell ref="C26:G26"/>
    <mergeCell ref="C36:C37"/>
    <mergeCell ref="D36:D37"/>
    <mergeCell ref="C33:G33"/>
    <mergeCell ref="K1:M1"/>
    <mergeCell ref="N1:O1"/>
    <mergeCell ref="P1:R1"/>
    <mergeCell ref="S1:T1"/>
    <mergeCell ref="C3:D3"/>
    <mergeCell ref="F3:G3"/>
  </mergeCells>
  <conditionalFormatting sqref="G8">
    <cfRule type="cellIs" dxfId="5" priority="5" stopIfTrue="1" operator="between">
      <formula>3.5</formula>
      <formula>4</formula>
    </cfRule>
    <cfRule type="cellIs" dxfId="4" priority="6" stopIfTrue="1" operator="greaterThan">
      <formula>4</formula>
    </cfRule>
  </conditionalFormatting>
  <conditionalFormatting sqref="D11">
    <cfRule type="cellIs" dxfId="3" priority="3" stopIfTrue="1" operator="between">
      <formula>9</formula>
      <formula>10</formula>
    </cfRule>
    <cfRule type="cellIs" dxfId="2" priority="4" stopIfTrue="1" operator="greaterThan">
      <formula>10</formula>
    </cfRule>
  </conditionalFormatting>
  <conditionalFormatting sqref="G40">
    <cfRule type="cellIs" dxfId="1" priority="1" stopIfTrue="1" operator="lessThan">
      <formula>$G$38</formula>
    </cfRule>
    <cfRule type="cellIs" dxfId="0" priority="2" stopIfTrue="1" operator="greaterThan">
      <formula>$G$38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Ball Trajectory</vt:lpstr>
    </vt:vector>
  </TitlesOfParts>
  <Company>Lockheed Martin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knightj3</dc:creator>
  <cp:lastModifiedBy>jknight</cp:lastModifiedBy>
  <dcterms:created xsi:type="dcterms:W3CDTF">2009-10-07T18:20:56Z</dcterms:created>
  <dcterms:modified xsi:type="dcterms:W3CDTF">2009-10-27T13:41:41Z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Author">
    <vt:lpwstr>ACCT05\KNIGHTJ3</vt:lpwstr>
  </property>
  <property fmtid="{D5CDD505-2E9C-101B-9397-08002B2CF9AE}" pid="3" name="Document Sensitivity">
    <vt:lpwstr>1</vt:lpwstr>
  </property>
  <property fmtid="{D5CDD505-2E9C-101B-9397-08002B2CF9AE}" pid="4" name="ThirdParty">
    <vt:lpwstr/>
  </property>
  <property fmtid="{D5CDD505-2E9C-101B-9397-08002B2CF9AE}" pid="5" name="OCI Restriction">
    <vt:bool>false</vt:bool>
  </property>
  <property fmtid="{D5CDD505-2E9C-101B-9397-08002B2CF9AE}" pid="6" name="OCI Additional Info">
    <vt:lpwstr/>
  </property>
  <property fmtid="{D5CDD505-2E9C-101B-9397-08002B2CF9AE}" pid="7" name="Allow Header Overwrite">
    <vt:lpwstr>-1</vt:lpwstr>
  </property>
  <property fmtid="{D5CDD505-2E9C-101B-9397-08002B2CF9AE}" pid="8" name="Allow Footer Overwrite">
    <vt:lpwstr>-1</vt:lpwstr>
  </property>
  <property fmtid="{D5CDD505-2E9C-101B-9397-08002B2CF9AE}" pid="9" name="Multiple Selected">
    <vt:lpwstr>-1</vt:lpwstr>
  </property>
</Properties>
</file>