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C22Carter.Herman\Desktop\FRC 2020\"/>
    </mc:Choice>
  </mc:AlternateContent>
  <bookViews>
    <workbookView xWindow="0" yWindow="0" windowWidth="14544" windowHeight="9012" tabRatio="500"/>
  </bookViews>
  <sheets>
    <sheet name="Objective (Read First)" sheetId="11" r:id="rId1"/>
    <sheet name="Initial Notes - Cheat Sheet" sheetId="8" r:id="rId2"/>
    <sheet name="Scoring Breakdown" sheetId="10" r:id="rId3"/>
    <sheet name="Robot Scoring Types" sheetId="12" r:id="rId4"/>
    <sheet name="Robot Types - Decision Matrix" sheetId="9" r:id="rId5"/>
  </sheets>
  <calcPr calcId="152511" concurrentCalc="0"/>
  <fileRecoveryPr repairLoad="1"/>
</workbook>
</file>

<file path=xl/calcChain.xml><?xml version="1.0" encoding="utf-8"?>
<calcChain xmlns="http://schemas.openxmlformats.org/spreadsheetml/2006/main">
  <c r="L37" i="12" l="1"/>
  <c r="L36" i="12"/>
  <c r="F222" i="12"/>
  <c r="F204" i="12"/>
  <c r="F186" i="12"/>
  <c r="F150" i="12"/>
  <c r="F168" i="12"/>
  <c r="F132" i="12"/>
  <c r="F114" i="12"/>
  <c r="F60" i="12"/>
  <c r="F96" i="12"/>
  <c r="F78" i="12"/>
  <c r="F42" i="12"/>
  <c r="F24" i="12"/>
  <c r="F6" i="12"/>
  <c r="B60" i="10"/>
  <c r="E84" i="10"/>
  <c r="E74" i="10"/>
  <c r="E60" i="10"/>
  <c r="D24" i="10"/>
  <c r="D22" i="10"/>
  <c r="D23" i="10"/>
  <c r="D25" i="10"/>
  <c r="C37" i="9"/>
  <c r="D37" i="9"/>
  <c r="E37" i="9"/>
  <c r="F37" i="9"/>
  <c r="G37" i="9"/>
  <c r="H37" i="9"/>
  <c r="I37" i="9"/>
  <c r="J37" i="9"/>
  <c r="K37" i="9"/>
  <c r="L37" i="9"/>
  <c r="M37" i="9"/>
  <c r="B37" i="9"/>
  <c r="C36" i="9"/>
  <c r="D36" i="9"/>
  <c r="E36" i="9"/>
  <c r="F36" i="9"/>
  <c r="G36" i="9"/>
  <c r="H36" i="9"/>
  <c r="I36" i="9"/>
  <c r="J36" i="9"/>
  <c r="K36" i="9"/>
  <c r="L36" i="9"/>
  <c r="M36" i="9"/>
  <c r="B36" i="9"/>
  <c r="C35" i="9"/>
  <c r="D35" i="9"/>
  <c r="E35" i="9"/>
  <c r="F35" i="9"/>
  <c r="G35" i="9"/>
  <c r="H35" i="9"/>
  <c r="I35" i="9"/>
  <c r="J35" i="9"/>
  <c r="K35" i="9"/>
  <c r="L35" i="9"/>
  <c r="M35" i="9"/>
  <c r="B35" i="9"/>
  <c r="C34" i="9"/>
  <c r="D34" i="9"/>
  <c r="E34" i="9"/>
  <c r="F34" i="9"/>
  <c r="G34" i="9"/>
  <c r="H34" i="9"/>
  <c r="I34" i="9"/>
  <c r="J34" i="9"/>
  <c r="K34" i="9"/>
  <c r="L34" i="9"/>
  <c r="M34" i="9"/>
  <c r="B34" i="9"/>
  <c r="C33" i="9"/>
  <c r="D33" i="9"/>
  <c r="E33" i="9"/>
  <c r="F33" i="9"/>
  <c r="G33" i="9"/>
  <c r="H33" i="9"/>
  <c r="I33" i="9"/>
  <c r="J33" i="9"/>
  <c r="K33" i="9"/>
  <c r="L33" i="9"/>
  <c r="M33" i="9"/>
  <c r="B33" i="9"/>
  <c r="M31" i="9"/>
  <c r="K30" i="9"/>
  <c r="I30" i="9"/>
  <c r="G30" i="9"/>
  <c r="E30" i="9"/>
  <c r="C30" i="9"/>
  <c r="G20" i="9"/>
  <c r="F20" i="9"/>
  <c r="E20" i="9"/>
  <c r="D20" i="9"/>
  <c r="C20" i="9"/>
</calcChain>
</file>

<file path=xl/sharedStrings.xml><?xml version="1.0" encoding="utf-8"?>
<sst xmlns="http://schemas.openxmlformats.org/spreadsheetml/2006/main" count="390" uniqueCount="199">
  <si>
    <t>Teleop</t>
  </si>
  <si>
    <t xml:space="preserve"> </t>
  </si>
  <si>
    <t>no extending past 12 in</t>
  </si>
  <si>
    <t>120 in perimeter</t>
  </si>
  <si>
    <t>45 in tall</t>
  </si>
  <si>
    <t>125 lbs</t>
  </si>
  <si>
    <t>Decision Matrix Set-Up:</t>
  </si>
  <si>
    <t>Enter your Requirements below:</t>
  </si>
  <si>
    <t>Name</t>
  </si>
  <si>
    <t>Input Cells</t>
  </si>
  <si>
    <t>Requirement #1:</t>
  </si>
  <si>
    <t>Output Cells</t>
  </si>
  <si>
    <t>Requirement #2:</t>
  </si>
  <si>
    <t>Requirement #3:</t>
  </si>
  <si>
    <t>Requirement #4:</t>
  </si>
  <si>
    <t>Requirement #5:</t>
  </si>
  <si>
    <t>Enter information below on the Measures of Merit:</t>
  </si>
  <si>
    <t>Is a high value good or bad?</t>
  </si>
  <si>
    <t>Measure of Merit #1:</t>
  </si>
  <si>
    <t>good</t>
  </si>
  <si>
    <t>Measure of Merit #2:</t>
  </si>
  <si>
    <t>bad</t>
  </si>
  <si>
    <t>Measure of Merit #3:</t>
  </si>
  <si>
    <t>Measure of Merit #4:</t>
  </si>
  <si>
    <t>Measure of Merit #5:</t>
  </si>
  <si>
    <t>Enter information below on the Viable Alternatives:</t>
  </si>
  <si>
    <t>Measure of Merit #1 Value</t>
  </si>
  <si>
    <t>Measure of Merit #2 Value</t>
  </si>
  <si>
    <t>Measure of Merit #3 Value</t>
  </si>
  <si>
    <t>Measure of Merit #4 Value</t>
  </si>
  <si>
    <t>Measure of Merit #5 Value</t>
  </si>
  <si>
    <t>Viable Alternative #1:</t>
  </si>
  <si>
    <t>Viable Alternative #2:</t>
  </si>
  <si>
    <t>Viable Alternative #3:</t>
  </si>
  <si>
    <t>Viable Alternative #4:</t>
  </si>
  <si>
    <t>Viable Alternative #5:</t>
  </si>
  <si>
    <r>
      <t xml:space="preserve">Best Value </t>
    </r>
    <r>
      <rPr>
        <b/>
        <sz val="6"/>
        <rFont val="Arial"/>
        <family val="2"/>
      </rPr>
      <t>(out of Viable Alternatives)</t>
    </r>
    <r>
      <rPr>
        <b/>
        <sz val="10"/>
        <rFont val="Arial"/>
        <family val="2"/>
      </rPr>
      <t>:</t>
    </r>
  </si>
  <si>
    <t>Decision Matrix:</t>
  </si>
  <si>
    <t>Enter the weight values for your Measures of Merit and the scores will be computed:</t>
  </si>
  <si>
    <t xml:space="preserve">Measure of Merit:  </t>
  </si>
  <si>
    <t>sum(weights)</t>
  </si>
  <si>
    <t xml:space="preserve">Weight:  </t>
  </si>
  <si>
    <t>NormalizedScore</t>
  </si>
  <si>
    <t>Weighted Score</t>
  </si>
  <si>
    <t>Normalized Score</t>
  </si>
  <si>
    <t>Total Weighted Score</t>
  </si>
  <si>
    <t>Important Tables:</t>
  </si>
  <si>
    <t>Game Rules:</t>
  </si>
  <si>
    <t>Field Views and Dimensions:</t>
  </si>
  <si>
    <t>Auto:</t>
  </si>
  <si>
    <t>The clear objective for most teams will be to move from the alliance's initiation line and score power cells.</t>
  </si>
  <si>
    <t>Read First:</t>
  </si>
  <si>
    <t>The objective of this document is to breakdown the 2020 FIRST Infinite Recharge game by using decision matrix tables and cost-benefit graphs to objectively</t>
  </si>
  <si>
    <t xml:space="preserve"> determine which robot design types and mechanisms types will be most succesful (in terms of robot scoring and earning ranking points) in this year's game.</t>
  </si>
  <si>
    <t>U.S. Air force Academy, I have spent time mentoring Team 2526 and Team 4068. This is important as my viewpoints are reflections of my past experiences</t>
  </si>
  <si>
    <t>The decision matrix table that I am using is from the Mechanical Engineering Department at U.S. AFA, and the cost-benefit analysis graphs were formarly</t>
  </si>
  <si>
    <t>used by Team 2526 in past seasons.</t>
  </si>
  <si>
    <t>While high level teams may be able to score more than their initial pre-loaded power cells during auto, I</t>
  </si>
  <si>
    <t>Robot 1</t>
  </si>
  <si>
    <t>Robot 2</t>
  </si>
  <si>
    <t>Robot 3</t>
  </si>
  <si>
    <t>Moves from Line</t>
  </si>
  <si>
    <t>Total</t>
  </si>
  <si>
    <t>Scores 3 Power Cells in Inner Port</t>
  </si>
  <si>
    <t>In this case, with the assumption that most teams will not be able to obtain other power cells, the maximum auto</t>
  </si>
  <si>
    <t>score for an alliance who scores all of their power cells in the inner port would be 69 points.</t>
  </si>
  <si>
    <t>This score would be extremly impressive to see in a match and is unlikely to ever occur, however, I will use this</t>
  </si>
  <si>
    <t>number in determining the maximum number of points that could be scored by an alliance in a match.</t>
  </si>
  <si>
    <t>*I hope some alliance proves me wrong and beats this during auto</t>
  </si>
  <si>
    <t>Teleop:</t>
  </si>
  <si>
    <t xml:space="preserve">During teleop, the objective for offensive teams will be obtaining power cells, scoring them into the port, and then </t>
  </si>
  <si>
    <t>I will not be assigning point values to defense since driver ability is too subjective to implement into the scoring.</t>
  </si>
  <si>
    <t>controlling the rotation and position of the control panel.</t>
  </si>
  <si>
    <t xml:space="preserve">This table explains that power cells scored continue to count for points </t>
  </si>
  <si>
    <t>even after stage capacity is reached.</t>
  </si>
  <si>
    <t>missed all 9 of their pre-loaded scoring attempts.</t>
  </si>
  <si>
    <t>Score Remaining 39 Power Cells in the Inner Port</t>
  </si>
  <si>
    <t>Rotation Control</t>
  </si>
  <si>
    <t>Position Control</t>
  </si>
  <si>
    <t>Alliance Collective Ability</t>
  </si>
  <si>
    <t>In the table below, I assume that all 9 pre-loaded alliance power cells were scored, and the opposing alliance</t>
  </si>
  <si>
    <t xml:space="preserve">Of course, there will not be an alliance capable of this type of perfection, but the 147 points will also factor into </t>
  </si>
  <si>
    <t>the maximum number of points that could be scored by an alliance.</t>
  </si>
  <si>
    <t>End Game:</t>
  </si>
  <si>
    <t>During end game, teams will focus on hanging or parking in their alliance's rendezvous zone</t>
  </si>
  <si>
    <t>A perfect alliance end game would have 3 hanging robots on a level bar worth a total of 90 points.</t>
  </si>
  <si>
    <t>Total Scoring:</t>
  </si>
  <si>
    <t>Perfect Alliance</t>
  </si>
  <si>
    <t>Auto</t>
  </si>
  <si>
    <t>End Game</t>
  </si>
  <si>
    <t>In this year's game, a perfect alliance would be able to score 306 points, disregarding any penalties and assuming they only score</t>
  </si>
  <si>
    <t>their pre-loaded power cells during auto.</t>
  </si>
  <si>
    <t>Breaking down a perfect individual robot score, I change the auto points and the teleop points. Assuming one robot scores 3 power cells</t>
  </si>
  <si>
    <t>during auto and the remaining 45 cells during teleop, rotates and positions the control panel, then succesfully completes a triple, level climb</t>
  </si>
  <si>
    <t>while hositing up and sustaining the weight of their two alliance partners.</t>
  </si>
  <si>
    <t>Perfect Robot</t>
  </si>
  <si>
    <t>It is theoretically possible that a single robot could score 278 points during a single match. Although highly unlikely, crazy things happen in FRC.</t>
  </si>
  <si>
    <t>I will use 278 as a benchmark score to compare different robot types scoring abilities.</t>
  </si>
  <si>
    <t>Robot Types:</t>
  </si>
  <si>
    <t>Low Port Only:</t>
  </si>
  <si>
    <t>Low Port Only Robot</t>
  </si>
  <si>
    <t>Move from initiation line and score all 3 pre-loaded power cells</t>
  </si>
  <si>
    <t>*The closest game object in size and carrying capacity is the 2012 basketball.</t>
  </si>
  <si>
    <t>The best scoring teams in 2012 could score between 15-20 basketballs in a single match.</t>
  </si>
  <si>
    <t>analysis, every robot will be capable of scoring 15 power cells regardless of which port the robot aims for.</t>
  </si>
  <si>
    <t>Park in the rendezvous zone</t>
  </si>
  <si>
    <t>Low Port and Control Panel:</t>
  </si>
  <si>
    <t>Rotate and position the control panel.</t>
  </si>
  <si>
    <t>by themselves throughout the match.</t>
  </si>
  <si>
    <t>The low port only robot would be capable of scoring roughly 28 points</t>
  </si>
  <si>
    <t>15 is a high yet reasonable number considering the robot starts with 3 power cells and would need to complete</t>
  </si>
  <si>
    <t>3 cycles of 4 power cells in order to score the remaining 12 power cells.</t>
  </si>
  <si>
    <t>The low port and control panel robot would be capable of scoring roughly 58 points</t>
  </si>
  <si>
    <t>Low Port and Climb (Single):</t>
  </si>
  <si>
    <t>Climb Solo and balance level on the bar</t>
  </si>
  <si>
    <t>The low port and climb solo robot would be capable of scoring roughly 63 points</t>
  </si>
  <si>
    <t>Low Port, Control Panel, and Climb (Single):</t>
  </si>
  <si>
    <t>Outer Port Only:</t>
  </si>
  <si>
    <t>*Assuming none of the power cells score in the inner port</t>
  </si>
  <si>
    <t>Control Panel and Climb (Single):</t>
  </si>
  <si>
    <t>Move from initiation line</t>
  </si>
  <si>
    <t>Defense</t>
  </si>
  <si>
    <t xml:space="preserve">*For this robot, the alliance partners would need to be able to score 20 power cells </t>
  </si>
  <si>
    <t>on their own in order for this robot to score 30 points from the control panel.</t>
  </si>
  <si>
    <t>The control panel and solo climb robot would be capable of scoring roughly 75 points</t>
  </si>
  <si>
    <t>The low port, control panel, and climb solo robot would be capable of scoring roughly 93 points</t>
  </si>
  <si>
    <t>park in the rendezvous zone</t>
  </si>
  <si>
    <t>Score 12 power cells in the outer port.</t>
  </si>
  <si>
    <t>Score 12 power cells in the low port.</t>
  </si>
  <si>
    <t>Outer Port and Control Panel:</t>
  </si>
  <si>
    <t>The outer port only robot would be capable of scoring roughly 46 points</t>
  </si>
  <si>
    <t>The outer port and control panel robot would be capable of scoring roughly 76 points</t>
  </si>
  <si>
    <t>Outer Port and Climb (Single):</t>
  </si>
  <si>
    <t>Solo climb and balance with bar level</t>
  </si>
  <si>
    <t>The outer port and solo climb robot would be capable of scoring roughly 76 points</t>
  </si>
  <si>
    <t>Inner Port Only:</t>
  </si>
  <si>
    <t>*Assuming none of the power cells score in the outer port</t>
  </si>
  <si>
    <t>Score 12 power cells in the inner port.</t>
  </si>
  <si>
    <t>The inner port only robot would be capable of scoring roughly 64 points</t>
  </si>
  <si>
    <t>Outer Port, Control Panel, and Climb (Single):</t>
  </si>
  <si>
    <t>The outer port, control panel, and solo climb robot would be capable of scoring roughly 111 points</t>
  </si>
  <si>
    <t>Inner Port and Control Panel:</t>
  </si>
  <si>
    <t>The inner port and control panel robot would be capable of scoring roughly 94 points</t>
  </si>
  <si>
    <t>Inner Port and Climb(Single):</t>
  </si>
  <si>
    <t>The inner port and solo climb robot would be capable of scoring roughly 99 points</t>
  </si>
  <si>
    <t>Inner Port, Control Panel, and Climb(Single):</t>
  </si>
  <si>
    <t>The inner port, control panel, and solo climb robot would be capable of scoring roughly 129 points</t>
  </si>
  <si>
    <t>So here are my 13 different robot types and how well they could potentially score in a match.</t>
  </si>
  <si>
    <t xml:space="preserve">From these 13 robots, I am going to select 5 based on their scoring abilities and how well I </t>
  </si>
  <si>
    <t>I am choosing based on what I believe the teams I have worked with are both capable of building</t>
  </si>
  <si>
    <t>and will be able to succeed at competition with.</t>
  </si>
  <si>
    <t>I do not choose any of the port and control panel only robots since those robots rely on having alliance</t>
  </si>
  <si>
    <t>partners who can also score in the ports and generally have lower scoring capabilities than the port and climb (single)</t>
  </si>
  <si>
    <t>robots.</t>
  </si>
  <si>
    <t>This eliminates robots 2, 7, and 11</t>
  </si>
  <si>
    <t>believe they will perform in qual and elim matches. Then I will compare the remaining</t>
  </si>
  <si>
    <t>5 robots in a decision matrix.</t>
  </si>
  <si>
    <t>Robot 1: simply scores too few points and would be a boring robot for most teams to build.</t>
  </si>
  <si>
    <t>Robots 6 and 10: these robots rely on their port scoring mechanisms to work. As we know, shooters don't always</t>
  </si>
  <si>
    <t>Now we're down to 7 options</t>
  </si>
  <si>
    <t>The more I think about it, most teams are not going to be able to differentiate between shooting in the inner vs the outer port.</t>
  </si>
  <si>
    <t>Read:</t>
  </si>
  <si>
    <t>Most teams will simply "shoot high", some cells will go in the inner port and most will end up in the outer port.</t>
  </si>
  <si>
    <t>This leaves me with 5 different robots:</t>
  </si>
  <si>
    <t>Robot 3: Low Port and Climb(Single)</t>
  </si>
  <si>
    <t>Robot 4: Control Panel and Climb(Single)</t>
  </si>
  <si>
    <t>Robot 5: Low Port, Control Panel, and Climb(Single)</t>
  </si>
  <si>
    <t>I am going to combine robots 8 and 12 into one robot and call it robot X</t>
  </si>
  <si>
    <t>I am also going to combine robots 9 and 13 and call it robot Z</t>
  </si>
  <si>
    <t>Robot X: High Port and Climb(Single)</t>
  </si>
  <si>
    <t>Robot Z: High Port, Control Panel, and Climb(Single)</t>
  </si>
  <si>
    <t>I will average out the two scores between robots 8 and 12 and robots 9 and 13 in order to determine the scores for robots X and Z</t>
  </si>
  <si>
    <t>Scoring Ability</t>
  </si>
  <si>
    <t>*Please go to the next sheet to see the decision matrix on robot scoring types</t>
  </si>
  <si>
    <t># of Mechanisms</t>
  </si>
  <si>
    <t># of Mechnisms</t>
  </si>
  <si>
    <t>Difficulty to Design</t>
  </si>
  <si>
    <t>Diffculty to Build</t>
  </si>
  <si>
    <t>Ranking Points Possible</t>
  </si>
  <si>
    <t>This is where things get somewhat subjective. You can mess around with my numbers if you please. I am counting drivetrains and intakes as a mechanism.</t>
  </si>
  <si>
    <t>I am rating difficulty of design and build from a 1 to 10, 1 being the easiest, 10 being the most difficult.</t>
  </si>
  <si>
    <t>so this robot is likely to seed low during quals, but it would be an excellent pick in elims when partnered with teams who are good at scoring high volumes of power cells.</t>
  </si>
  <si>
    <t xml:space="preserve">*When weighting your measures of merit, you have to make sure that the weights add up to 1. I am going to subjectively weight my measures of merit how I feel they rank based on my experience, </t>
  </si>
  <si>
    <t>You may change the weighting as you see is fit.</t>
  </si>
  <si>
    <t>The higher the weighting, the greater influence that measure of merit will have on determining the most viable option.</t>
  </si>
  <si>
    <t>disregard this section</t>
  </si>
  <si>
    <t xml:space="preserve">Background: My name is Carter Herman. I was a student on Team 2526 Crimson Robotics from 2016-2018. Over the last two years, while studying Aeronautical Engineering at the </t>
  </si>
  <si>
    <t>in FRC and FTC both as a student, mentor, and fan of FIRST. I aim to make this breakdown as objective as possible.</t>
  </si>
  <si>
    <t>am going to assume that the majority of teams will only attempt to score their pre-loaded 3 power cells.</t>
  </si>
  <si>
    <t>(I want to see y'all pull this off cough cough 254, 118, 1678, 1114, etc)</t>
  </si>
  <si>
    <t>In Infinite Recharge, robots can hold up to 5 power cells at any given time (except the beginning of the match), so in this</t>
  </si>
  <si>
    <t>work and these robots become defense only bots in this case. Having more than one scoring mechanism also allows for more people to work on the robot.</t>
  </si>
  <si>
    <t>*Robot 4 is my dark horse in this competition, it would complete rely on its teammates to score the power cells so it could complete the control panel objectives</t>
  </si>
  <si>
    <t>Given the weightings on the measures of merits in which I assigned, Robot Z seems to be the highest capable robot design. Obviously, this analysis is not perfect. Some teams will try double or even triple climbs.</t>
  </si>
  <si>
    <t>I have yet to even begin thinking about mechanism or drivetrain choices, this is simply an example of how you can breakdown the scoring in order to decide what your team wants the robot to be capable</t>
  </si>
  <si>
    <t>of doing on the field. Many teams skip over this step during the design process and begin deciding on mechanisms before they know which ways of scoring will optimize their point totals and ranking points.</t>
  </si>
  <si>
    <t>Some teams will be defense only because that best suits their capabilities. Given the teams I have worked with, I would strongly recommend building either Robot 5 or Robot Z. Based on this breakdown,</t>
  </si>
  <si>
    <t>I strongly believe that most regional and district winners will have robots with capabilities similar or identical to robots 5, X, and Z. I suppose only time will tell though. I do believe that all the robots</t>
  </si>
  <si>
    <t>on this list would be succesful throughout the season and would likely make the elim rounds at events. The most important thing is that you design and build within your team's abilities.</t>
  </si>
</sst>
</file>

<file path=xl/styles.xml><?xml version="1.0" encoding="utf-8"?>
<styleSheet xmlns="http://schemas.openxmlformats.org/spreadsheetml/2006/main" xmlns:mc="http://schemas.openxmlformats.org/markup-compatibility/2006" xmlns:x14ac="http://schemas.microsoft.com/office/spreadsheetml/2009/9/ac" mc:Ignorable="x14ac">
  <fonts count="17">
    <font>
      <sz val="12"/>
      <color theme="1"/>
      <name val="Calibri"/>
      <family val="2"/>
      <charset val="128"/>
      <scheme val="minor"/>
    </font>
    <font>
      <b/>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b/>
      <sz val="16"/>
      <name val="Arial"/>
      <family val="2"/>
    </font>
    <font>
      <b/>
      <sz val="12"/>
      <name val="Arial"/>
      <family val="2"/>
    </font>
    <font>
      <b/>
      <sz val="10"/>
      <name val="Arial"/>
      <family val="2"/>
    </font>
    <font>
      <b/>
      <sz val="10"/>
      <color rgb="FFFF0000"/>
      <name val="Arial"/>
      <family val="2"/>
    </font>
    <font>
      <sz val="11"/>
      <name val="Arial"/>
      <family val="2"/>
    </font>
    <font>
      <b/>
      <sz val="6"/>
      <name val="Arial"/>
      <family val="2"/>
    </font>
    <font>
      <b/>
      <sz val="14"/>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24"/>
      <color theme="1"/>
      <name val="Calibri"/>
      <family val="2"/>
      <scheme val="minor"/>
    </font>
    <font>
      <b/>
      <sz val="20"/>
      <color theme="1"/>
      <name val="Calibri"/>
      <family val="2"/>
      <scheme val="minor"/>
    </font>
  </fonts>
  <fills count="12">
    <fill>
      <patternFill patternType="none"/>
    </fill>
    <fill>
      <patternFill patternType="gray125"/>
    </fill>
    <fill>
      <patternFill patternType="solid">
        <fgColor rgb="FFC0C0C0"/>
        <bgColor indexed="64"/>
      </patternFill>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indexed="22"/>
        <bgColor indexed="64"/>
      </patternFill>
    </fill>
    <fill>
      <patternFill patternType="solid">
        <fgColor indexed="22"/>
        <bgColor rgb="FFC0C0C0"/>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2">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cellStyleXfs>
  <cellXfs count="79">
    <xf numFmtId="0" fontId="0" fillId="0" borderId="0" xfId="0"/>
    <xf numFmtId="0" fontId="1" fillId="0" borderId="0" xfId="0" applyFont="1"/>
    <xf numFmtId="0" fontId="0" fillId="0" borderId="1" xfId="0" applyBorder="1" applyAlignment="1">
      <alignment horizontal="center" wrapText="1"/>
    </xf>
    <xf numFmtId="0" fontId="0" fillId="0" borderId="0" xfId="0" applyBorder="1"/>
    <xf numFmtId="0" fontId="4" fillId="0" borderId="0" xfId="0" quotePrefix="1" applyFont="1" applyFill="1" applyBorder="1" applyAlignment="1"/>
    <xf numFmtId="0" fontId="5" fillId="0" borderId="0" xfId="0" applyFont="1" applyProtection="1"/>
    <xf numFmtId="0" fontId="4" fillId="0" borderId="0" xfId="0" applyFont="1"/>
    <xf numFmtId="0" fontId="6" fillId="2" borderId="2" xfId="0" applyFont="1" applyFill="1" applyBorder="1" applyProtection="1"/>
    <xf numFmtId="0" fontId="4" fillId="2" borderId="3" xfId="0" applyFont="1" applyFill="1" applyBorder="1" applyProtection="1"/>
    <xf numFmtId="0" fontId="4" fillId="2" borderId="4" xfId="0" applyFont="1" applyFill="1" applyBorder="1" applyProtection="1"/>
    <xf numFmtId="0" fontId="4" fillId="2" borderId="5" xfId="0" applyFont="1" applyFill="1" applyBorder="1" applyProtection="1"/>
    <xf numFmtId="0" fontId="7" fillId="2" borderId="1" xfId="0" applyFont="1" applyFill="1" applyBorder="1" applyProtection="1"/>
    <xf numFmtId="0" fontId="4" fillId="0" borderId="0" xfId="0" applyFont="1" applyFill="1" applyBorder="1"/>
    <xf numFmtId="0" fontId="6" fillId="6" borderId="2" xfId="0" applyFont="1" applyFill="1" applyBorder="1"/>
    <xf numFmtId="0" fontId="9" fillId="6" borderId="3" xfId="0" applyFont="1" applyFill="1" applyBorder="1"/>
    <xf numFmtId="0" fontId="9" fillId="6" borderId="4" xfId="0" applyFont="1" applyFill="1" applyBorder="1"/>
    <xf numFmtId="0" fontId="4" fillId="6" borderId="5" xfId="0" applyFont="1" applyFill="1" applyBorder="1"/>
    <xf numFmtId="0" fontId="7" fillId="6" borderId="5" xfId="0" applyFont="1" applyFill="1" applyBorder="1" applyAlignment="1">
      <alignment horizontal="left"/>
    </xf>
    <xf numFmtId="0" fontId="7" fillId="6" borderId="5" xfId="0" applyFont="1" applyFill="1" applyBorder="1" applyAlignment="1">
      <alignment horizontal="center" wrapText="1"/>
    </xf>
    <xf numFmtId="0" fontId="7" fillId="0" borderId="0" xfId="0" applyFont="1" applyAlignment="1">
      <alignment horizontal="right"/>
    </xf>
    <xf numFmtId="0" fontId="7" fillId="6" borderId="1" xfId="0" applyFont="1" applyFill="1" applyBorder="1"/>
    <xf numFmtId="0" fontId="4" fillId="3" borderId="1" xfId="0" applyFont="1" applyFill="1" applyBorder="1" applyAlignment="1" applyProtection="1">
      <alignment horizontal="left"/>
      <protection locked="0"/>
    </xf>
    <xf numFmtId="0" fontId="4" fillId="3" borderId="1" xfId="0" applyFont="1" applyFill="1" applyBorder="1" applyAlignment="1" applyProtection="1">
      <alignment horizontal="center"/>
      <protection locked="0"/>
    </xf>
    <xf numFmtId="0" fontId="8" fillId="0" borderId="0" xfId="0" applyFont="1"/>
    <xf numFmtId="0" fontId="4" fillId="0" borderId="0" xfId="0" applyFont="1" applyAlignment="1">
      <alignment horizontal="center"/>
    </xf>
    <xf numFmtId="0" fontId="8" fillId="0" borderId="0" xfId="0" applyFont="1" applyFill="1" applyBorder="1"/>
    <xf numFmtId="0" fontId="4" fillId="0" borderId="0" xfId="0" applyFont="1" applyFill="1" applyBorder="1" applyAlignment="1"/>
    <xf numFmtId="0" fontId="4" fillId="6" borderId="3" xfId="0" applyFont="1" applyFill="1" applyBorder="1"/>
    <xf numFmtId="0" fontId="4" fillId="6" borderId="4" xfId="0" applyFont="1" applyFill="1" applyBorder="1"/>
    <xf numFmtId="0" fontId="7" fillId="6" borderId="5" xfId="0" applyFont="1" applyFill="1" applyBorder="1"/>
    <xf numFmtId="0" fontId="7" fillId="0" borderId="0" xfId="0" applyFont="1" applyAlignment="1">
      <alignment horizontal="center" wrapText="1"/>
    </xf>
    <xf numFmtId="0" fontId="7" fillId="5" borderId="1" xfId="0" applyFont="1" applyFill="1" applyBorder="1" applyAlignment="1">
      <alignment horizontal="center" wrapText="1"/>
    </xf>
    <xf numFmtId="2" fontId="4" fillId="0" borderId="0" xfId="0" applyNumberFormat="1" applyFont="1"/>
    <xf numFmtId="0" fontId="7" fillId="7" borderId="1" xfId="0" applyFont="1" applyFill="1" applyBorder="1"/>
    <xf numFmtId="0" fontId="7" fillId="2" borderId="1" xfId="0" applyFont="1" applyFill="1" applyBorder="1" applyAlignment="1">
      <alignment horizontal="right"/>
    </xf>
    <xf numFmtId="0" fontId="11" fillId="0" borderId="0" xfId="0" applyFont="1"/>
    <xf numFmtId="0" fontId="4" fillId="0" borderId="0" xfId="0" applyFont="1" applyBorder="1"/>
    <xf numFmtId="0" fontId="7" fillId="6" borderId="5" xfId="0" applyFont="1" applyFill="1" applyBorder="1" applyAlignment="1">
      <alignment horizontal="right"/>
    </xf>
    <xf numFmtId="0" fontId="7" fillId="6" borderId="5" xfId="0" applyFont="1" applyFill="1" applyBorder="1" applyAlignment="1">
      <alignment horizontal="center"/>
    </xf>
    <xf numFmtId="0" fontId="7" fillId="0" borderId="0" xfId="0" applyFont="1"/>
    <xf numFmtId="0" fontId="7" fillId="0" borderId="0" xfId="0" applyFont="1" applyBorder="1"/>
    <xf numFmtId="0" fontId="4" fillId="6" borderId="1" xfId="0" applyFont="1" applyFill="1" applyBorder="1"/>
    <xf numFmtId="0" fontId="7" fillId="6" borderId="1" xfId="0" applyFont="1" applyFill="1" applyBorder="1" applyAlignment="1">
      <alignment horizontal="right"/>
    </xf>
    <xf numFmtId="0" fontId="7" fillId="8" borderId="1" xfId="0" applyFont="1" applyFill="1" applyBorder="1"/>
    <xf numFmtId="0" fontId="7" fillId="6" borderId="1" xfId="0" applyFont="1" applyFill="1" applyBorder="1" applyAlignment="1">
      <alignment horizontal="center" wrapText="1"/>
    </xf>
    <xf numFmtId="0" fontId="7" fillId="0" borderId="0" xfId="0" applyFont="1" applyBorder="1" applyAlignment="1">
      <alignment horizontal="center" wrapText="1"/>
    </xf>
    <xf numFmtId="0" fontId="4" fillId="5" borderId="1" xfId="0" applyFont="1" applyFill="1" applyBorder="1" applyAlignment="1">
      <alignment horizontal="left" vertical="center"/>
    </xf>
    <xf numFmtId="2" fontId="4" fillId="5" borderId="1" xfId="0" applyNumberFormat="1" applyFont="1" applyFill="1" applyBorder="1" applyAlignment="1">
      <alignment horizontal="center"/>
    </xf>
    <xf numFmtId="2" fontId="4" fillId="0" borderId="0" xfId="0" applyNumberFormat="1" applyFont="1" applyBorder="1"/>
    <xf numFmtId="0" fontId="7" fillId="3" borderId="1" xfId="0" applyFont="1" applyFill="1" applyBorder="1" applyAlignment="1" applyProtection="1">
      <alignment horizontal="center"/>
      <protection locked="0"/>
    </xf>
    <xf numFmtId="0" fontId="4" fillId="4" borderId="1" xfId="0" applyFont="1" applyFill="1" applyBorder="1" applyAlignment="1" applyProtection="1">
      <alignment horizontal="left"/>
      <protection locked="0"/>
    </xf>
    <xf numFmtId="0" fontId="8" fillId="0" borderId="0" xfId="0" applyFont="1" applyFill="1" applyBorder="1" applyAlignment="1">
      <alignment horizontal="center"/>
    </xf>
    <xf numFmtId="0" fontId="7" fillId="5" borderId="5" xfId="0" applyFont="1" applyFill="1" applyBorder="1" applyAlignment="1">
      <alignment horizontal="center"/>
    </xf>
    <xf numFmtId="0" fontId="7" fillId="2" borderId="2" xfId="0" applyFont="1" applyFill="1" applyBorder="1" applyAlignment="1" applyProtection="1"/>
    <xf numFmtId="0" fontId="0" fillId="0" borderId="3" xfId="0" applyBorder="1" applyAlignment="1" applyProtection="1"/>
    <xf numFmtId="0" fontId="0" fillId="0" borderId="4" xfId="0" applyBorder="1" applyAlignment="1" applyProtection="1"/>
    <xf numFmtId="0" fontId="7" fillId="3" borderId="1" xfId="0" applyFont="1" applyFill="1" applyBorder="1" applyAlignment="1">
      <alignment horizontal="center"/>
    </xf>
    <xf numFmtId="0" fontId="7" fillId="5" borderId="1" xfId="0" applyFont="1" applyFill="1" applyBorder="1" applyAlignment="1">
      <alignment horizontal="center"/>
    </xf>
    <xf numFmtId="0" fontId="7" fillId="0" borderId="0" xfId="0" applyFont="1" applyFill="1" applyBorder="1" applyAlignment="1">
      <alignment horizontal="center"/>
    </xf>
    <xf numFmtId="0" fontId="15" fillId="0" borderId="0" xfId="0" applyFont="1"/>
    <xf numFmtId="0" fontId="0" fillId="0" borderId="0" xfId="0"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Fill="1" applyBorder="1" applyAlignment="1">
      <alignment horizontal="left"/>
    </xf>
    <xf numFmtId="0" fontId="0" fillId="0" borderId="0" xfId="0" applyBorder="1" applyAlignment="1">
      <alignment horizontal="left"/>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xf>
    <xf numFmtId="0" fontId="12" fillId="9" borderId="1" xfId="29" applyBorder="1" applyAlignment="1">
      <alignment horizontal="center" vertical="center"/>
    </xf>
    <xf numFmtId="0" fontId="12" fillId="9" borderId="1" xfId="29" applyBorder="1" applyAlignment="1">
      <alignment horizontal="center"/>
    </xf>
    <xf numFmtId="0" fontId="12" fillId="9" borderId="0" xfId="29"/>
    <xf numFmtId="0" fontId="16" fillId="0" borderId="0" xfId="0" applyFont="1"/>
    <xf numFmtId="0" fontId="0" fillId="0" borderId="0" xfId="0" applyAlignment="1">
      <alignment vertical="top"/>
    </xf>
    <xf numFmtId="0" fontId="13" fillId="10" borderId="0" xfId="30"/>
    <xf numFmtId="0" fontId="0" fillId="0" borderId="0" xfId="0" applyAlignment="1">
      <alignment horizontal="left" vertical="top"/>
    </xf>
    <xf numFmtId="1" fontId="4" fillId="3" borderId="1" xfId="0" applyNumberFormat="1" applyFont="1" applyFill="1" applyBorder="1" applyAlignment="1" applyProtection="1">
      <alignment horizontal="center"/>
      <protection locked="0"/>
    </xf>
    <xf numFmtId="2" fontId="12" fillId="9" borderId="1" xfId="29" applyNumberFormat="1" applyBorder="1" applyAlignment="1">
      <alignment horizontal="center"/>
    </xf>
    <xf numFmtId="2" fontId="13" fillId="10" borderId="1" xfId="30" applyNumberFormat="1" applyBorder="1" applyAlignment="1">
      <alignment horizontal="center"/>
    </xf>
    <xf numFmtId="2" fontId="14" fillId="11" borderId="1" xfId="31" applyNumberFormat="1" applyBorder="1" applyAlignment="1">
      <alignment horizontal="center"/>
    </xf>
  </cellXfs>
  <cellStyles count="32">
    <cellStyle name="Bad" xfId="30" builtinId="2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Good" xfId="29"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Neutral" xfId="31" builtinId="28"/>
    <cellStyle name="Normal" xfId="0" builtinId="0"/>
  </cellStyles>
  <dxfs count="12">
    <dxf>
      <font>
        <color rgb="FF006100"/>
      </font>
      <fill>
        <patternFill>
          <bgColor rgb="FFC6EFCE"/>
        </patternFill>
      </fill>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
      <font>
        <color theme="8" tint="0.79998168889431442"/>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G"/><Relationship Id="rId18" Type="http://schemas.openxmlformats.org/officeDocument/2006/relationships/image" Target="../media/image21.JPG"/><Relationship Id="rId26" Type="http://schemas.openxmlformats.org/officeDocument/2006/relationships/image" Target="../media/image29.JPG"/><Relationship Id="rId3" Type="http://schemas.openxmlformats.org/officeDocument/2006/relationships/image" Target="../media/image6.JPG"/><Relationship Id="rId21" Type="http://schemas.openxmlformats.org/officeDocument/2006/relationships/image" Target="../media/image24.JPG"/><Relationship Id="rId7" Type="http://schemas.openxmlformats.org/officeDocument/2006/relationships/image" Target="../media/image10.JPG"/><Relationship Id="rId12" Type="http://schemas.openxmlformats.org/officeDocument/2006/relationships/image" Target="../media/image15.JPG"/><Relationship Id="rId17" Type="http://schemas.openxmlformats.org/officeDocument/2006/relationships/image" Target="../media/image20.JPG"/><Relationship Id="rId25" Type="http://schemas.openxmlformats.org/officeDocument/2006/relationships/image" Target="../media/image28.JPG"/><Relationship Id="rId2" Type="http://schemas.openxmlformats.org/officeDocument/2006/relationships/image" Target="../media/image5.JPG"/><Relationship Id="rId16" Type="http://schemas.openxmlformats.org/officeDocument/2006/relationships/image" Target="../media/image19.JPG"/><Relationship Id="rId20" Type="http://schemas.openxmlformats.org/officeDocument/2006/relationships/image" Target="../media/image23.JP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24" Type="http://schemas.openxmlformats.org/officeDocument/2006/relationships/image" Target="../media/image27.JPG"/><Relationship Id="rId5" Type="http://schemas.openxmlformats.org/officeDocument/2006/relationships/image" Target="../media/image8.JPG"/><Relationship Id="rId15" Type="http://schemas.openxmlformats.org/officeDocument/2006/relationships/image" Target="../media/image18.JPG"/><Relationship Id="rId23" Type="http://schemas.openxmlformats.org/officeDocument/2006/relationships/image" Target="../media/image26.JPG"/><Relationship Id="rId28" Type="http://schemas.openxmlformats.org/officeDocument/2006/relationships/image" Target="../media/image31.jpeg"/><Relationship Id="rId10" Type="http://schemas.openxmlformats.org/officeDocument/2006/relationships/image" Target="../media/image13.JPG"/><Relationship Id="rId19" Type="http://schemas.openxmlformats.org/officeDocument/2006/relationships/image" Target="../media/image22.JPG"/><Relationship Id="rId4" Type="http://schemas.openxmlformats.org/officeDocument/2006/relationships/image" Target="../media/image7.JPG"/><Relationship Id="rId9" Type="http://schemas.openxmlformats.org/officeDocument/2006/relationships/image" Target="../media/image12.JPG"/><Relationship Id="rId14" Type="http://schemas.openxmlformats.org/officeDocument/2006/relationships/image" Target="../media/image17.JPG"/><Relationship Id="rId22" Type="http://schemas.openxmlformats.org/officeDocument/2006/relationships/image" Target="../media/image25.JPG"/><Relationship Id="rId27" Type="http://schemas.openxmlformats.org/officeDocument/2006/relationships/image" Target="../media/image30.JPG"/></Relationships>
</file>

<file path=xl/drawings/_rels/drawing3.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518160</xdr:colOff>
      <xdr:row>11</xdr:row>
      <xdr:rowOff>53698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29840" cy="2233018"/>
        </a:xfrm>
        <a:prstGeom prst="rect">
          <a:avLst/>
        </a:prstGeom>
      </xdr:spPr>
    </xdr:pic>
    <xdr:clientData/>
  </xdr:twoCellAnchor>
  <xdr:twoCellAnchor editAs="oneCell">
    <xdr:from>
      <xdr:col>3</xdr:col>
      <xdr:colOff>487680</xdr:colOff>
      <xdr:row>0</xdr:row>
      <xdr:rowOff>0</xdr:rowOff>
    </xdr:from>
    <xdr:to>
      <xdr:col>8</xdr:col>
      <xdr:colOff>548640</xdr:colOff>
      <xdr:row>11</xdr:row>
      <xdr:rowOff>98298</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99360" y="0"/>
          <a:ext cx="3413760" cy="2277618"/>
        </a:xfrm>
        <a:prstGeom prst="rect">
          <a:avLst/>
        </a:prstGeom>
      </xdr:spPr>
    </xdr:pic>
    <xdr:clientData/>
  </xdr:twoCellAnchor>
  <xdr:twoCellAnchor editAs="oneCell">
    <xdr:from>
      <xdr:col>8</xdr:col>
      <xdr:colOff>548640</xdr:colOff>
      <xdr:row>0</xdr:row>
      <xdr:rowOff>0</xdr:rowOff>
    </xdr:from>
    <xdr:to>
      <xdr:col>13</xdr:col>
      <xdr:colOff>617220</xdr:colOff>
      <xdr:row>11</xdr:row>
      <xdr:rowOff>103382</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13120" y="0"/>
          <a:ext cx="3421380" cy="2282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373380</xdr:colOff>
      <xdr:row>20</xdr:row>
      <xdr:rowOff>160020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84960"/>
          <a:ext cx="5737860" cy="3924300"/>
        </a:xfrm>
        <a:prstGeom prst="rect">
          <a:avLst/>
        </a:prstGeom>
      </xdr:spPr>
    </xdr:pic>
    <xdr:clientData/>
  </xdr:twoCellAnchor>
  <xdr:twoCellAnchor editAs="oneCell">
    <xdr:from>
      <xdr:col>0</xdr:col>
      <xdr:colOff>0</xdr:colOff>
      <xdr:row>20</xdr:row>
      <xdr:rowOff>118533</xdr:rowOff>
    </xdr:from>
    <xdr:to>
      <xdr:col>7</xdr:col>
      <xdr:colOff>655320</xdr:colOff>
      <xdr:row>31</xdr:row>
      <xdr:rowOff>67733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04933"/>
          <a:ext cx="5396653" cy="2184400"/>
        </a:xfrm>
        <a:prstGeom prst="rect">
          <a:avLst/>
        </a:prstGeom>
      </xdr:spPr>
    </xdr:pic>
    <xdr:clientData/>
  </xdr:twoCellAnchor>
  <xdr:twoCellAnchor editAs="oneCell">
    <xdr:from>
      <xdr:col>0</xdr:col>
      <xdr:colOff>0</xdr:colOff>
      <xdr:row>31</xdr:row>
      <xdr:rowOff>118534</xdr:rowOff>
    </xdr:from>
    <xdr:to>
      <xdr:col>6</xdr:col>
      <xdr:colOff>480060</xdr:colOff>
      <xdr:row>59</xdr:row>
      <xdr:rowOff>29634</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40134"/>
          <a:ext cx="4544060" cy="5600700"/>
        </a:xfrm>
        <a:prstGeom prst="rect">
          <a:avLst/>
        </a:prstGeom>
      </xdr:spPr>
    </xdr:pic>
    <xdr:clientData/>
  </xdr:twoCellAnchor>
  <xdr:twoCellAnchor editAs="oneCell">
    <xdr:from>
      <xdr:col>0</xdr:col>
      <xdr:colOff>50800</xdr:colOff>
      <xdr:row>59</xdr:row>
      <xdr:rowOff>16933</xdr:rowOff>
    </xdr:from>
    <xdr:to>
      <xdr:col>6</xdr:col>
      <xdr:colOff>515620</xdr:colOff>
      <xdr:row>88</xdr:row>
      <xdr:rowOff>157238</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800" y="13428133"/>
          <a:ext cx="4528820" cy="6248400"/>
        </a:xfrm>
        <a:prstGeom prst="rect">
          <a:avLst/>
        </a:prstGeom>
      </xdr:spPr>
    </xdr:pic>
    <xdr:clientData/>
  </xdr:twoCellAnchor>
  <xdr:twoCellAnchor editAs="oneCell">
    <xdr:from>
      <xdr:col>0</xdr:col>
      <xdr:colOff>16933</xdr:colOff>
      <xdr:row>88</xdr:row>
      <xdr:rowOff>152400</xdr:rowOff>
    </xdr:from>
    <xdr:to>
      <xdr:col>6</xdr:col>
      <xdr:colOff>504613</xdr:colOff>
      <xdr:row>120</xdr:row>
      <xdr:rowOff>2539</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933" y="18586938"/>
          <a:ext cx="4532142" cy="6415063"/>
        </a:xfrm>
        <a:prstGeom prst="rect">
          <a:avLst/>
        </a:prstGeom>
      </xdr:spPr>
    </xdr:pic>
    <xdr:clientData/>
  </xdr:twoCellAnchor>
  <xdr:twoCellAnchor editAs="oneCell">
    <xdr:from>
      <xdr:col>0</xdr:col>
      <xdr:colOff>63174</xdr:colOff>
      <xdr:row>120</xdr:row>
      <xdr:rowOff>35170</xdr:rowOff>
    </xdr:from>
    <xdr:to>
      <xdr:col>6</xdr:col>
      <xdr:colOff>520374</xdr:colOff>
      <xdr:row>150</xdr:row>
      <xdr:rowOff>29504</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174" y="25034632"/>
          <a:ext cx="4501662" cy="6339449"/>
        </a:xfrm>
        <a:prstGeom prst="rect">
          <a:avLst/>
        </a:prstGeom>
      </xdr:spPr>
    </xdr:pic>
    <xdr:clientData/>
  </xdr:twoCellAnchor>
  <xdr:twoCellAnchor editAs="oneCell">
    <xdr:from>
      <xdr:col>0</xdr:col>
      <xdr:colOff>0</xdr:colOff>
      <xdr:row>149</xdr:row>
      <xdr:rowOff>191803</xdr:rowOff>
    </xdr:from>
    <xdr:to>
      <xdr:col>6</xdr:col>
      <xdr:colOff>480060</xdr:colOff>
      <xdr:row>169</xdr:row>
      <xdr:rowOff>163863</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1331226"/>
          <a:ext cx="4524522" cy="4075137"/>
        </a:xfrm>
        <a:prstGeom prst="rect">
          <a:avLst/>
        </a:prstGeom>
      </xdr:spPr>
    </xdr:pic>
    <xdr:clientData/>
  </xdr:twoCellAnchor>
  <xdr:twoCellAnchor editAs="oneCell">
    <xdr:from>
      <xdr:col>9</xdr:col>
      <xdr:colOff>0</xdr:colOff>
      <xdr:row>1</xdr:row>
      <xdr:rowOff>0</xdr:rowOff>
    </xdr:from>
    <xdr:to>
      <xdr:col>16</xdr:col>
      <xdr:colOff>68580</xdr:colOff>
      <xdr:row>13</xdr:row>
      <xdr:rowOff>190500</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35040" y="1584960"/>
          <a:ext cx="4762500" cy="2567940"/>
        </a:xfrm>
        <a:prstGeom prst="rect">
          <a:avLst/>
        </a:prstGeom>
      </xdr:spPr>
    </xdr:pic>
    <xdr:clientData/>
  </xdr:twoCellAnchor>
  <xdr:twoCellAnchor editAs="oneCell">
    <xdr:from>
      <xdr:col>16</xdr:col>
      <xdr:colOff>0</xdr:colOff>
      <xdr:row>1</xdr:row>
      <xdr:rowOff>0</xdr:rowOff>
    </xdr:from>
    <xdr:to>
      <xdr:col>22</xdr:col>
      <xdr:colOff>411480</xdr:colOff>
      <xdr:row>12</xdr:row>
      <xdr:rowOff>114300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28960" y="1584960"/>
          <a:ext cx="4434840" cy="2293620"/>
        </a:xfrm>
        <a:prstGeom prst="rect">
          <a:avLst/>
        </a:prstGeom>
      </xdr:spPr>
    </xdr:pic>
    <xdr:clientData/>
  </xdr:twoCellAnchor>
  <xdr:twoCellAnchor editAs="oneCell">
    <xdr:from>
      <xdr:col>9</xdr:col>
      <xdr:colOff>0</xdr:colOff>
      <xdr:row>13</xdr:row>
      <xdr:rowOff>170426</xdr:rowOff>
    </xdr:from>
    <xdr:to>
      <xdr:col>15</xdr:col>
      <xdr:colOff>624840</xdr:colOff>
      <xdr:row>27</xdr:row>
      <xdr:rowOff>45721</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35040" y="4132826"/>
          <a:ext cx="4648200" cy="2648974"/>
        </a:xfrm>
        <a:prstGeom prst="rect">
          <a:avLst/>
        </a:prstGeom>
      </xdr:spPr>
    </xdr:pic>
    <xdr:clientData/>
  </xdr:twoCellAnchor>
  <xdr:twoCellAnchor editAs="oneCell">
    <xdr:from>
      <xdr:col>16</xdr:col>
      <xdr:colOff>0</xdr:colOff>
      <xdr:row>12</xdr:row>
      <xdr:rowOff>162560</xdr:rowOff>
    </xdr:from>
    <xdr:to>
      <xdr:col>22</xdr:col>
      <xdr:colOff>53340</xdr:colOff>
      <xdr:row>26</xdr:row>
      <xdr:rowOff>106680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728960" y="3926840"/>
          <a:ext cx="4076700" cy="2717800"/>
        </a:xfrm>
        <a:prstGeom prst="rect">
          <a:avLst/>
        </a:prstGeom>
      </xdr:spPr>
    </xdr:pic>
    <xdr:clientData/>
  </xdr:twoCellAnchor>
  <xdr:twoCellAnchor editAs="oneCell">
    <xdr:from>
      <xdr:col>9</xdr:col>
      <xdr:colOff>22748</xdr:colOff>
      <xdr:row>26</xdr:row>
      <xdr:rowOff>187155</xdr:rowOff>
    </xdr:from>
    <xdr:to>
      <xdr:col>16</xdr:col>
      <xdr:colOff>44943</xdr:colOff>
      <xdr:row>41</xdr:row>
      <xdr:rowOff>184769</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061882" y="6567483"/>
          <a:ext cx="4719300" cy="2897764"/>
        </a:xfrm>
        <a:prstGeom prst="rect">
          <a:avLst/>
        </a:prstGeom>
      </xdr:spPr>
    </xdr:pic>
    <xdr:clientData/>
  </xdr:twoCellAnchor>
  <xdr:twoCellAnchor editAs="oneCell">
    <xdr:from>
      <xdr:col>16</xdr:col>
      <xdr:colOff>0</xdr:colOff>
      <xdr:row>26</xdr:row>
      <xdr:rowOff>21297</xdr:rowOff>
    </xdr:from>
    <xdr:to>
      <xdr:col>21</xdr:col>
      <xdr:colOff>589935</xdr:colOff>
      <xdr:row>40</xdr:row>
      <xdr:rowOff>125852</xdr:rowOff>
    </xdr:to>
    <xdr:pic>
      <xdr:nvPicPr>
        <xdr:cNvPr id="14"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815484" y="6510587"/>
          <a:ext cx="3969774" cy="2857588"/>
        </a:xfrm>
        <a:prstGeom prst="rect">
          <a:avLst/>
        </a:prstGeom>
      </xdr:spPr>
    </xdr:pic>
    <xdr:clientData/>
  </xdr:twoCellAnchor>
  <xdr:twoCellAnchor editAs="oneCell">
    <xdr:from>
      <xdr:col>9</xdr:col>
      <xdr:colOff>0</xdr:colOff>
      <xdr:row>42</xdr:row>
      <xdr:rowOff>0</xdr:rowOff>
    </xdr:from>
    <xdr:to>
      <xdr:col>16</xdr:col>
      <xdr:colOff>34119</xdr:colOff>
      <xdr:row>57</xdr:row>
      <xdr:rowOff>156409</xdr:rowOff>
    </xdr:to>
    <xdr:pic>
      <xdr:nvPicPr>
        <xdr:cNvPr id="15" name="Picture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39134" y="9473821"/>
          <a:ext cx="4731224" cy="3056558"/>
        </a:xfrm>
        <a:prstGeom prst="rect">
          <a:avLst/>
        </a:prstGeom>
      </xdr:spPr>
    </xdr:pic>
    <xdr:clientData/>
  </xdr:twoCellAnchor>
  <xdr:twoCellAnchor editAs="oneCell">
    <xdr:from>
      <xdr:col>15</xdr:col>
      <xdr:colOff>671014</xdr:colOff>
      <xdr:row>40</xdr:row>
      <xdr:rowOff>125105</xdr:rowOff>
    </xdr:from>
    <xdr:to>
      <xdr:col>21</xdr:col>
      <xdr:colOff>587714</xdr:colOff>
      <xdr:row>55</xdr:row>
      <xdr:rowOff>113731</xdr:rowOff>
    </xdr:to>
    <xdr:pic>
      <xdr:nvPicPr>
        <xdr:cNvPr id="16" name="Picture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736238" y="9212239"/>
          <a:ext cx="3942789" cy="2888776"/>
        </a:xfrm>
        <a:prstGeom prst="rect">
          <a:avLst/>
        </a:prstGeom>
      </xdr:spPr>
    </xdr:pic>
    <xdr:clientData/>
  </xdr:twoCellAnchor>
  <xdr:twoCellAnchor editAs="oneCell">
    <xdr:from>
      <xdr:col>9</xdr:col>
      <xdr:colOff>0</xdr:colOff>
      <xdr:row>61</xdr:row>
      <xdr:rowOff>0</xdr:rowOff>
    </xdr:from>
    <xdr:to>
      <xdr:col>17</xdr:col>
      <xdr:colOff>154744</xdr:colOff>
      <xdr:row>73</xdr:row>
      <xdr:rowOff>37514</xdr:rowOff>
    </xdr:to>
    <xdr:pic>
      <xdr:nvPicPr>
        <xdr:cNvPr id="17" name="Picture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066692" y="12895385"/>
          <a:ext cx="5547360" cy="2499360"/>
        </a:xfrm>
        <a:prstGeom prst="rect">
          <a:avLst/>
        </a:prstGeom>
      </xdr:spPr>
    </xdr:pic>
    <xdr:clientData/>
  </xdr:twoCellAnchor>
  <xdr:twoCellAnchor editAs="oneCell">
    <xdr:from>
      <xdr:col>17</xdr:col>
      <xdr:colOff>73269</xdr:colOff>
      <xdr:row>61</xdr:row>
      <xdr:rowOff>0</xdr:rowOff>
    </xdr:from>
    <xdr:to>
      <xdr:col>25</xdr:col>
      <xdr:colOff>128954</xdr:colOff>
      <xdr:row>81</xdr:row>
      <xdr:rowOff>72683</xdr:rowOff>
    </xdr:to>
    <xdr:pic>
      <xdr:nvPicPr>
        <xdr:cNvPr id="18" name="Picture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532577" y="12895385"/>
          <a:ext cx="5448300" cy="4175760"/>
        </a:xfrm>
        <a:prstGeom prst="rect">
          <a:avLst/>
        </a:prstGeom>
      </xdr:spPr>
    </xdr:pic>
    <xdr:clientData/>
  </xdr:twoCellAnchor>
  <xdr:twoCellAnchor editAs="oneCell">
    <xdr:from>
      <xdr:col>8</xdr:col>
      <xdr:colOff>659424</xdr:colOff>
      <xdr:row>72</xdr:row>
      <xdr:rowOff>175847</xdr:rowOff>
    </xdr:from>
    <xdr:to>
      <xdr:col>17</xdr:col>
      <xdr:colOff>109611</xdr:colOff>
      <xdr:row>87</xdr:row>
      <xdr:rowOff>184639</xdr:rowOff>
    </xdr:to>
    <xdr:pic>
      <xdr:nvPicPr>
        <xdr:cNvPr id="19" name="Picture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052039" y="15327924"/>
          <a:ext cx="5516880" cy="3086100"/>
        </a:xfrm>
        <a:prstGeom prst="rect">
          <a:avLst/>
        </a:prstGeom>
      </xdr:spPr>
    </xdr:pic>
    <xdr:clientData/>
  </xdr:twoCellAnchor>
  <xdr:twoCellAnchor editAs="oneCell">
    <xdr:from>
      <xdr:col>17</xdr:col>
      <xdr:colOff>43961</xdr:colOff>
      <xdr:row>81</xdr:row>
      <xdr:rowOff>29307</xdr:rowOff>
    </xdr:from>
    <xdr:to>
      <xdr:col>25</xdr:col>
      <xdr:colOff>152986</xdr:colOff>
      <xdr:row>97</xdr:row>
      <xdr:rowOff>84406</xdr:rowOff>
    </xdr:to>
    <xdr:pic>
      <xdr:nvPicPr>
        <xdr:cNvPr id="20" name="Picture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503269" y="17027769"/>
          <a:ext cx="5501640" cy="3337560"/>
        </a:xfrm>
        <a:prstGeom prst="rect">
          <a:avLst/>
        </a:prstGeom>
      </xdr:spPr>
    </xdr:pic>
    <xdr:clientData/>
  </xdr:twoCellAnchor>
  <xdr:twoCellAnchor editAs="oneCell">
    <xdr:from>
      <xdr:col>9</xdr:col>
      <xdr:colOff>29307</xdr:colOff>
      <xdr:row>87</xdr:row>
      <xdr:rowOff>131884</xdr:rowOff>
    </xdr:from>
    <xdr:to>
      <xdr:col>17</xdr:col>
      <xdr:colOff>62131</xdr:colOff>
      <xdr:row>115</xdr:row>
      <xdr:rowOff>117817</xdr:rowOff>
    </xdr:to>
    <xdr:pic>
      <xdr:nvPicPr>
        <xdr:cNvPr id="21"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095999" y="18361269"/>
          <a:ext cx="5425440" cy="5730240"/>
        </a:xfrm>
        <a:prstGeom prst="rect">
          <a:avLst/>
        </a:prstGeom>
      </xdr:spPr>
    </xdr:pic>
    <xdr:clientData/>
  </xdr:twoCellAnchor>
  <xdr:twoCellAnchor editAs="oneCell">
    <xdr:from>
      <xdr:col>17</xdr:col>
      <xdr:colOff>14653</xdr:colOff>
      <xdr:row>97</xdr:row>
      <xdr:rowOff>27259</xdr:rowOff>
    </xdr:from>
    <xdr:to>
      <xdr:col>25</xdr:col>
      <xdr:colOff>219807</xdr:colOff>
      <xdr:row>123</xdr:row>
      <xdr:rowOff>26377</xdr:rowOff>
    </xdr:to>
    <xdr:pic>
      <xdr:nvPicPr>
        <xdr:cNvPr id="22"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473961" y="20308182"/>
          <a:ext cx="5597769" cy="5333118"/>
        </a:xfrm>
        <a:prstGeom prst="rect">
          <a:avLst/>
        </a:prstGeom>
      </xdr:spPr>
    </xdr:pic>
    <xdr:clientData/>
  </xdr:twoCellAnchor>
  <xdr:twoCellAnchor editAs="oneCell">
    <xdr:from>
      <xdr:col>22</xdr:col>
      <xdr:colOff>366346</xdr:colOff>
      <xdr:row>0</xdr:row>
      <xdr:rowOff>337038</xdr:rowOff>
    </xdr:from>
    <xdr:to>
      <xdr:col>30</xdr:col>
      <xdr:colOff>452510</xdr:colOff>
      <xdr:row>16</xdr:row>
      <xdr:rowOff>163536</xdr:rowOff>
    </xdr:to>
    <xdr:pic>
      <xdr:nvPicPr>
        <xdr:cNvPr id="26" name="Picture 2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5196038" y="337038"/>
          <a:ext cx="5478780" cy="3299460"/>
        </a:xfrm>
        <a:prstGeom prst="rect">
          <a:avLst/>
        </a:prstGeom>
      </xdr:spPr>
    </xdr:pic>
    <xdr:clientData/>
  </xdr:twoCellAnchor>
  <xdr:twoCellAnchor editAs="oneCell">
    <xdr:from>
      <xdr:col>21</xdr:col>
      <xdr:colOff>630116</xdr:colOff>
      <xdr:row>16</xdr:row>
      <xdr:rowOff>58615</xdr:rowOff>
    </xdr:from>
    <xdr:to>
      <xdr:col>30</xdr:col>
      <xdr:colOff>423203</xdr:colOff>
      <xdr:row>45</xdr:row>
      <xdr:rowOff>1802</xdr:rowOff>
    </xdr:to>
    <xdr:pic>
      <xdr:nvPicPr>
        <xdr:cNvPr id="27" name="Picture 2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4785731" y="3531577"/>
          <a:ext cx="5859780" cy="5882640"/>
        </a:xfrm>
        <a:prstGeom prst="rect">
          <a:avLst/>
        </a:prstGeom>
      </xdr:spPr>
    </xdr:pic>
    <xdr:clientData/>
  </xdr:twoCellAnchor>
  <xdr:twoCellAnchor editAs="oneCell">
    <xdr:from>
      <xdr:col>21</xdr:col>
      <xdr:colOff>542193</xdr:colOff>
      <xdr:row>44</xdr:row>
      <xdr:rowOff>29308</xdr:rowOff>
    </xdr:from>
    <xdr:to>
      <xdr:col>29</xdr:col>
      <xdr:colOff>483577</xdr:colOff>
      <xdr:row>61</xdr:row>
      <xdr:rowOff>43961</xdr:rowOff>
    </xdr:to>
    <xdr:pic>
      <xdr:nvPicPr>
        <xdr:cNvPr id="28" name="Picture 27"/>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9417"/>
        <a:stretch/>
      </xdr:blipFill>
      <xdr:spPr>
        <a:xfrm>
          <a:off x="14697808" y="9246577"/>
          <a:ext cx="5334000" cy="3692769"/>
        </a:xfrm>
        <a:prstGeom prst="rect">
          <a:avLst/>
        </a:prstGeom>
      </xdr:spPr>
    </xdr:pic>
    <xdr:clientData/>
  </xdr:twoCellAnchor>
  <xdr:twoCellAnchor editAs="oneCell">
    <xdr:from>
      <xdr:col>30</xdr:col>
      <xdr:colOff>351692</xdr:colOff>
      <xdr:row>0</xdr:row>
      <xdr:rowOff>205154</xdr:rowOff>
    </xdr:from>
    <xdr:to>
      <xdr:col>38</xdr:col>
      <xdr:colOff>475957</xdr:colOff>
      <xdr:row>15</xdr:row>
      <xdr:rowOff>122506</xdr:rowOff>
    </xdr:to>
    <xdr:pic>
      <xdr:nvPicPr>
        <xdr:cNvPr id="29" name="Picture 2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0574000" y="205154"/>
          <a:ext cx="5516880" cy="3185160"/>
        </a:xfrm>
        <a:prstGeom prst="rect">
          <a:avLst/>
        </a:prstGeom>
      </xdr:spPr>
    </xdr:pic>
    <xdr:clientData/>
  </xdr:twoCellAnchor>
  <xdr:twoCellAnchor editAs="oneCell">
    <xdr:from>
      <xdr:col>8</xdr:col>
      <xdr:colOff>674076</xdr:colOff>
      <xdr:row>115</xdr:row>
      <xdr:rowOff>117230</xdr:rowOff>
    </xdr:from>
    <xdr:to>
      <xdr:col>17</xdr:col>
      <xdr:colOff>87922</xdr:colOff>
      <xdr:row>149</xdr:row>
      <xdr:rowOff>58132</xdr:rowOff>
    </xdr:to>
    <xdr:pic>
      <xdr:nvPicPr>
        <xdr:cNvPr id="30" name="Picture 2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066691" y="24090922"/>
          <a:ext cx="5480539" cy="7106633"/>
        </a:xfrm>
        <a:prstGeom prst="rect">
          <a:avLst/>
        </a:prstGeom>
      </xdr:spPr>
    </xdr:pic>
    <xdr:clientData/>
  </xdr:twoCellAnchor>
  <xdr:twoCellAnchor editAs="oneCell">
    <xdr:from>
      <xdr:col>17</xdr:col>
      <xdr:colOff>29307</xdr:colOff>
      <xdr:row>122</xdr:row>
      <xdr:rowOff>190499</xdr:rowOff>
    </xdr:from>
    <xdr:to>
      <xdr:col>25</xdr:col>
      <xdr:colOff>273223</xdr:colOff>
      <xdr:row>129</xdr:row>
      <xdr:rowOff>175845</xdr:rowOff>
    </xdr:to>
    <xdr:pic>
      <xdr:nvPicPr>
        <xdr:cNvPr id="31" name="Picture 3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488615" y="25600268"/>
          <a:ext cx="5636531" cy="1611923"/>
        </a:xfrm>
        <a:prstGeom prst="rect">
          <a:avLst/>
        </a:prstGeom>
      </xdr:spPr>
    </xdr:pic>
    <xdr:clientData/>
  </xdr:twoCellAnchor>
  <xdr:twoCellAnchor editAs="oneCell">
    <xdr:from>
      <xdr:col>30</xdr:col>
      <xdr:colOff>418171</xdr:colOff>
      <xdr:row>15</xdr:row>
      <xdr:rowOff>74341</xdr:rowOff>
    </xdr:from>
    <xdr:to>
      <xdr:col>36</xdr:col>
      <xdr:colOff>381001</xdr:colOff>
      <xdr:row>35</xdr:row>
      <xdr:rowOff>96726</xdr:rowOff>
    </xdr:to>
    <xdr:pic>
      <xdr:nvPicPr>
        <xdr:cNvPr id="32" name="Picture 31" descr="Image result for dean kamen memes"/>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0490366" y="3205975"/>
          <a:ext cx="3977269" cy="3925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839398</xdr:colOff>
      <xdr:row>15</xdr:row>
      <xdr:rowOff>15240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367458" cy="2987040"/>
        </a:xfrm>
        <a:prstGeom prst="rect">
          <a:avLst/>
        </a:prstGeom>
      </xdr:spPr>
    </xdr:pic>
    <xdr:clientData/>
  </xdr:twoCellAnchor>
  <xdr:twoCellAnchor editAs="oneCell">
    <xdr:from>
      <xdr:col>0</xdr:col>
      <xdr:colOff>0</xdr:colOff>
      <xdr:row>38</xdr:row>
      <xdr:rowOff>106680</xdr:rowOff>
    </xdr:from>
    <xdr:to>
      <xdr:col>4</xdr:col>
      <xdr:colOff>598413</xdr:colOff>
      <xdr:row>54</xdr:row>
      <xdr:rowOff>22860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31480"/>
          <a:ext cx="5223753" cy="3086100"/>
        </a:xfrm>
        <a:prstGeom prst="rect">
          <a:avLst/>
        </a:prstGeom>
      </xdr:spPr>
    </xdr:pic>
    <xdr:clientData/>
  </xdr:twoCellAnchor>
  <xdr:twoCellAnchor editAs="oneCell">
    <xdr:from>
      <xdr:col>0</xdr:col>
      <xdr:colOff>0</xdr:colOff>
      <xdr:row>86</xdr:row>
      <xdr:rowOff>190502</xdr:rowOff>
    </xdr:from>
    <xdr:to>
      <xdr:col>7</xdr:col>
      <xdr:colOff>30479</xdr:colOff>
      <xdr:row>106</xdr:row>
      <xdr:rowOff>111444</xdr:rowOff>
    </xdr:to>
    <xdr:pic>
      <xdr:nvPicPr>
        <xdr:cNvPr id="5" name="Picture 4" descr="Image result for engineering quotes perfectio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552922"/>
          <a:ext cx="6903719" cy="3883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586740</xdr:colOff>
      <xdr:row>59</xdr:row>
      <xdr:rowOff>320040</xdr:rowOff>
    </xdr:from>
    <xdr:to>
      <xdr:col>13</xdr:col>
      <xdr:colOff>60064</xdr:colOff>
      <xdr:row>77</xdr:row>
      <xdr:rowOff>135367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21780" y="13914120"/>
          <a:ext cx="5752204" cy="39072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2:A21"/>
  <sheetViews>
    <sheetView tabSelected="1" workbookViewId="0">
      <selection activeCell="S23" sqref="S23"/>
    </sheetView>
  </sheetViews>
  <sheetFormatPr defaultRowHeight="15.6"/>
  <sheetData>
    <row r="12" spans="1:1" ht="31.2">
      <c r="A12" s="59" t="s">
        <v>51</v>
      </c>
    </row>
    <row r="13" spans="1:1">
      <c r="A13" t="s">
        <v>52</v>
      </c>
    </row>
    <row r="14" spans="1:1">
      <c r="A14" t="s">
        <v>53</v>
      </c>
    </row>
    <row r="16" spans="1:1">
      <c r="A16" t="s">
        <v>186</v>
      </c>
    </row>
    <row r="17" spans="1:1">
      <c r="A17" t="s">
        <v>54</v>
      </c>
    </row>
    <row r="18" spans="1:1">
      <c r="A18" t="s">
        <v>187</v>
      </c>
    </row>
    <row r="20" spans="1:1">
      <c r="A20" t="s">
        <v>55</v>
      </c>
    </row>
    <row r="21" spans="1:1">
      <c r="A21" t="s">
        <v>56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58"/>
  <sheetViews>
    <sheetView zoomScale="50" workbookViewId="0">
      <selection activeCell="AN34" sqref="AN34"/>
    </sheetView>
  </sheetViews>
  <sheetFormatPr defaultRowHeight="15.6"/>
  <sheetData>
    <row r="1" spans="1:10" ht="31.2">
      <c r="A1" s="59" t="s">
        <v>46</v>
      </c>
      <c r="J1" s="59" t="s">
        <v>48</v>
      </c>
    </row>
    <row r="28" spans="1:1">
      <c r="A28" t="s">
        <v>2</v>
      </c>
    </row>
    <row r="29" spans="1:1">
      <c r="A29" t="s">
        <v>3</v>
      </c>
    </row>
    <row r="30" spans="1:1">
      <c r="A30" t="s">
        <v>4</v>
      </c>
    </row>
    <row r="31" spans="1:1">
      <c r="A31" t="s">
        <v>5</v>
      </c>
    </row>
    <row r="60" spans="10:10" ht="31.2">
      <c r="J60" s="59" t="s">
        <v>47</v>
      </c>
    </row>
    <row r="127" spans="10:10" ht="31.2">
      <c r="J127" s="59"/>
    </row>
    <row r="158" spans="12:12">
      <c r="L158" t="s">
        <v>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6:L87"/>
  <sheetViews>
    <sheetView topLeftCell="A88" workbookViewId="0">
      <selection activeCell="L97" sqref="L97"/>
    </sheetView>
  </sheetViews>
  <sheetFormatPr defaultRowHeight="15.6"/>
  <cols>
    <col min="1" max="1" width="8.796875" customWidth="1"/>
    <col min="2" max="2" width="18.69921875" customWidth="1"/>
    <col min="3" max="3" width="18.796875" customWidth="1"/>
    <col min="4" max="4" width="14.3984375" customWidth="1"/>
    <col min="5" max="5" width="11.8984375" customWidth="1"/>
  </cols>
  <sheetData>
    <row r="16" spans="1:1" ht="31.2">
      <c r="A16" s="59" t="s">
        <v>49</v>
      </c>
    </row>
    <row r="17" spans="1:9">
      <c r="A17" t="s">
        <v>50</v>
      </c>
    </row>
    <row r="18" spans="1:9">
      <c r="A18" t="s">
        <v>57</v>
      </c>
    </row>
    <row r="19" spans="1:9">
      <c r="A19" t="s">
        <v>188</v>
      </c>
    </row>
    <row r="21" spans="1:9" ht="31.8" customHeight="1">
      <c r="A21" s="62"/>
      <c r="B21" s="62" t="s">
        <v>61</v>
      </c>
      <c r="C21" s="2" t="s">
        <v>63</v>
      </c>
      <c r="D21" s="62" t="s">
        <v>62</v>
      </c>
    </row>
    <row r="22" spans="1:9">
      <c r="A22" s="62" t="s">
        <v>58</v>
      </c>
      <c r="B22" s="62">
        <v>5</v>
      </c>
      <c r="C22" s="62">
        <v>18</v>
      </c>
      <c r="D22" s="62">
        <f>B22+C22</f>
        <v>23</v>
      </c>
    </row>
    <row r="23" spans="1:9">
      <c r="A23" s="62" t="s">
        <v>59</v>
      </c>
      <c r="B23" s="62">
        <v>5</v>
      </c>
      <c r="C23" s="62">
        <v>18</v>
      </c>
      <c r="D23" s="62">
        <f t="shared" ref="D23:D24" si="0">B23+C23</f>
        <v>23</v>
      </c>
    </row>
    <row r="24" spans="1:9">
      <c r="A24" s="62" t="s">
        <v>60</v>
      </c>
      <c r="B24" s="62">
        <v>5</v>
      </c>
      <c r="C24" s="62">
        <v>18</v>
      </c>
      <c r="D24" s="62">
        <f t="shared" si="0"/>
        <v>23</v>
      </c>
    </row>
    <row r="25" spans="1:9">
      <c r="A25" s="61"/>
      <c r="B25" s="61"/>
      <c r="C25" s="61"/>
      <c r="D25" s="69">
        <f>D22+D23+D24</f>
        <v>69</v>
      </c>
    </row>
    <row r="26" spans="1:9">
      <c r="E26" s="60"/>
    </row>
    <row r="28" spans="1:9">
      <c r="A28" s="63" t="s">
        <v>64</v>
      </c>
    </row>
    <row r="29" spans="1:9">
      <c r="A29" s="63" t="s">
        <v>65</v>
      </c>
    </row>
    <row r="31" spans="1:9">
      <c r="A31" t="s">
        <v>66</v>
      </c>
      <c r="I31" t="s">
        <v>68</v>
      </c>
    </row>
    <row r="32" spans="1:9">
      <c r="A32" t="s">
        <v>67</v>
      </c>
    </row>
    <row r="34" spans="1:7" ht="31.2">
      <c r="A34" s="59" t="s">
        <v>69</v>
      </c>
    </row>
    <row r="36" spans="1:7">
      <c r="A36" t="s">
        <v>70</v>
      </c>
    </row>
    <row r="37" spans="1:7">
      <c r="A37" t="s">
        <v>72</v>
      </c>
    </row>
    <row r="38" spans="1:7">
      <c r="A38" t="s">
        <v>71</v>
      </c>
    </row>
    <row r="40" spans="1:7">
      <c r="G40" t="s">
        <v>73</v>
      </c>
    </row>
    <row r="41" spans="1:7">
      <c r="G41" t="s">
        <v>74</v>
      </c>
    </row>
    <row r="56" spans="1:5">
      <c r="A56" t="s">
        <v>80</v>
      </c>
    </row>
    <row r="57" spans="1:5">
      <c r="A57" t="s">
        <v>75</v>
      </c>
    </row>
    <row r="58" spans="1:5" ht="16.8" customHeight="1"/>
    <row r="59" spans="1:5" ht="47.4" customHeight="1">
      <c r="A59" s="62"/>
      <c r="B59" s="65" t="s">
        <v>76</v>
      </c>
      <c r="C59" s="66" t="s">
        <v>77</v>
      </c>
      <c r="D59" s="66" t="s">
        <v>78</v>
      </c>
      <c r="E59" s="66" t="s">
        <v>62</v>
      </c>
    </row>
    <row r="60" spans="1:5" ht="45" customHeight="1">
      <c r="A60" s="65" t="s">
        <v>79</v>
      </c>
      <c r="B60" s="66">
        <f>39*3</f>
        <v>117</v>
      </c>
      <c r="C60" s="66">
        <v>10</v>
      </c>
      <c r="D60" s="66">
        <v>20</v>
      </c>
      <c r="E60" s="68">
        <f>B60+C60+D60</f>
        <v>147</v>
      </c>
    </row>
    <row r="61" spans="1:5">
      <c r="A61" s="61"/>
      <c r="B61" s="61"/>
      <c r="C61" s="61"/>
      <c r="D61" s="61"/>
    </row>
    <row r="62" spans="1:5">
      <c r="A62" s="64" t="s">
        <v>81</v>
      </c>
      <c r="B62" s="61"/>
      <c r="C62" s="61"/>
      <c r="D62" s="61"/>
    </row>
    <row r="63" spans="1:5">
      <c r="A63" s="64" t="s">
        <v>82</v>
      </c>
      <c r="B63" s="61"/>
      <c r="C63" s="61"/>
      <c r="D63" s="61"/>
    </row>
    <row r="64" spans="1:5">
      <c r="A64" s="3"/>
      <c r="B64" s="3"/>
      <c r="C64" s="3"/>
      <c r="D64" s="3"/>
    </row>
    <row r="65" spans="1:6" ht="31.2">
      <c r="A65" s="59" t="s">
        <v>83</v>
      </c>
    </row>
    <row r="67" spans="1:6">
      <c r="A67" t="s">
        <v>84</v>
      </c>
    </row>
    <row r="69" spans="1:6">
      <c r="A69" t="s">
        <v>85</v>
      </c>
      <c r="F69" s="70"/>
    </row>
    <row r="71" spans="1:6" ht="31.2">
      <c r="A71" s="59" t="s">
        <v>86</v>
      </c>
    </row>
    <row r="72" spans="1:6" ht="19.2" customHeight="1"/>
    <row r="73" spans="1:6" ht="22.8" customHeight="1">
      <c r="A73" s="66"/>
      <c r="B73" s="66" t="s">
        <v>88</v>
      </c>
      <c r="C73" s="66" t="s">
        <v>0</v>
      </c>
      <c r="D73" s="66" t="s">
        <v>89</v>
      </c>
      <c r="E73" s="66" t="s">
        <v>62</v>
      </c>
    </row>
    <row r="74" spans="1:6" ht="31.2">
      <c r="A74" s="65" t="s">
        <v>87</v>
      </c>
      <c r="B74" s="66">
        <v>69</v>
      </c>
      <c r="C74" s="66">
        <v>147</v>
      </c>
      <c r="D74" s="66">
        <v>90</v>
      </c>
      <c r="E74" s="68">
        <f>B74+C74+D74</f>
        <v>306</v>
      </c>
    </row>
    <row r="76" spans="1:6">
      <c r="A76" t="s">
        <v>90</v>
      </c>
    </row>
    <row r="77" spans="1:6">
      <c r="A77" t="s">
        <v>91</v>
      </c>
    </row>
    <row r="79" spans="1:6">
      <c r="A79" t="s">
        <v>92</v>
      </c>
    </row>
    <row r="80" spans="1:6">
      <c r="A80" t="s">
        <v>93</v>
      </c>
    </row>
    <row r="81" spans="1:12">
      <c r="A81" t="s">
        <v>94</v>
      </c>
    </row>
    <row r="83" spans="1:12">
      <c r="A83" s="66"/>
      <c r="B83" s="66" t="s">
        <v>88</v>
      </c>
      <c r="C83" s="66" t="s">
        <v>0</v>
      </c>
      <c r="D83" s="66" t="s">
        <v>89</v>
      </c>
      <c r="E83" s="66" t="s">
        <v>62</v>
      </c>
    </row>
    <row r="84" spans="1:12" ht="31.2">
      <c r="A84" s="65" t="s">
        <v>95</v>
      </c>
      <c r="B84" s="66">
        <v>23</v>
      </c>
      <c r="C84" s="66">
        <v>165</v>
      </c>
      <c r="D84" s="66">
        <v>90</v>
      </c>
      <c r="E84" s="68">
        <f>B84+C84+D84</f>
        <v>278</v>
      </c>
    </row>
    <row r="86" spans="1:12">
      <c r="A86" t="s">
        <v>96</v>
      </c>
      <c r="L86" t="s">
        <v>189</v>
      </c>
    </row>
    <row r="87" spans="1:12">
      <c r="A87" t="s">
        <v>97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35"/>
  <sheetViews>
    <sheetView workbookViewId="0">
      <selection activeCell="O43" sqref="O43"/>
    </sheetView>
  </sheetViews>
  <sheetFormatPr defaultRowHeight="15.6"/>
  <cols>
    <col min="11" max="11" width="44" customWidth="1"/>
    <col min="12" max="12" width="14.296875" customWidth="1"/>
    <col min="13" max="13" width="15.296875" customWidth="1"/>
    <col min="14" max="14" width="16.59765625" customWidth="1"/>
    <col min="15" max="15" width="15.5" customWidth="1"/>
    <col min="16" max="16" width="20.69921875" customWidth="1"/>
    <col min="17" max="17" width="15.09765625" customWidth="1"/>
    <col min="18" max="18" width="16.5" customWidth="1"/>
    <col min="19" max="19" width="15.69921875" customWidth="1"/>
    <col min="20" max="20" width="20.5" customWidth="1"/>
  </cols>
  <sheetData>
    <row r="1" spans="1:10" ht="31.2">
      <c r="A1" s="59" t="s">
        <v>98</v>
      </c>
      <c r="J1" s="59" t="s">
        <v>161</v>
      </c>
    </row>
    <row r="2" spans="1:10">
      <c r="J2" t="s">
        <v>102</v>
      </c>
    </row>
    <row r="3" spans="1:10" ht="25.8">
      <c r="A3" s="73">
        <v>1</v>
      </c>
      <c r="B3" s="71" t="s">
        <v>99</v>
      </c>
      <c r="J3" t="s">
        <v>103</v>
      </c>
    </row>
    <row r="4" spans="1:10">
      <c r="J4" t="s">
        <v>190</v>
      </c>
    </row>
    <row r="5" spans="1:10">
      <c r="B5" s="66"/>
      <c r="C5" s="66" t="s">
        <v>88</v>
      </c>
      <c r="D5" s="66" t="s">
        <v>0</v>
      </c>
      <c r="E5" s="66" t="s">
        <v>89</v>
      </c>
      <c r="F5" s="66" t="s">
        <v>62</v>
      </c>
      <c r="J5" t="s">
        <v>104</v>
      </c>
    </row>
    <row r="6" spans="1:10" ht="46.8">
      <c r="B6" s="65" t="s">
        <v>100</v>
      </c>
      <c r="C6" s="66">
        <v>11</v>
      </c>
      <c r="D6" s="66">
        <v>12</v>
      </c>
      <c r="E6" s="66">
        <v>5</v>
      </c>
      <c r="F6" s="68">
        <f>C6+D6+E6</f>
        <v>28</v>
      </c>
    </row>
    <row r="7" spans="1:10">
      <c r="J7" s="72" t="s">
        <v>110</v>
      </c>
    </row>
    <row r="8" spans="1:10">
      <c r="C8" s="1" t="s">
        <v>49</v>
      </c>
      <c r="J8" t="s">
        <v>111</v>
      </c>
    </row>
    <row r="9" spans="1:10">
      <c r="C9" t="s">
        <v>101</v>
      </c>
    </row>
    <row r="10" spans="1:10">
      <c r="J10" t="s">
        <v>147</v>
      </c>
    </row>
    <row r="11" spans="1:10">
      <c r="C11" s="1" t="s">
        <v>69</v>
      </c>
      <c r="J11" t="s">
        <v>148</v>
      </c>
    </row>
    <row r="12" spans="1:10">
      <c r="C12" t="s">
        <v>128</v>
      </c>
      <c r="J12" t="s">
        <v>155</v>
      </c>
    </row>
    <row r="13" spans="1:10">
      <c r="J13" t="s">
        <v>156</v>
      </c>
    </row>
    <row r="15" spans="1:10">
      <c r="C15" s="1" t="s">
        <v>83</v>
      </c>
      <c r="J15" t="s">
        <v>149</v>
      </c>
    </row>
    <row r="16" spans="1:10">
      <c r="C16" t="s">
        <v>105</v>
      </c>
      <c r="J16" t="s">
        <v>150</v>
      </c>
    </row>
    <row r="18" spans="1:16">
      <c r="B18" t="s">
        <v>109</v>
      </c>
      <c r="J18" t="s">
        <v>151</v>
      </c>
    </row>
    <row r="19" spans="1:16">
      <c r="B19" t="s">
        <v>108</v>
      </c>
      <c r="J19" t="s">
        <v>152</v>
      </c>
    </row>
    <row r="20" spans="1:16">
      <c r="J20" t="s">
        <v>153</v>
      </c>
    </row>
    <row r="21" spans="1:16" ht="25.8">
      <c r="A21" s="73">
        <v>2</v>
      </c>
      <c r="B21" s="71" t="s">
        <v>106</v>
      </c>
      <c r="J21" t="s">
        <v>154</v>
      </c>
    </row>
    <row r="22" spans="1:16">
      <c r="J22" t="s">
        <v>157</v>
      </c>
    </row>
    <row r="23" spans="1:16">
      <c r="B23" s="66"/>
      <c r="C23" s="66" t="s">
        <v>88</v>
      </c>
      <c r="D23" s="66" t="s">
        <v>0</v>
      </c>
      <c r="E23" s="66" t="s">
        <v>89</v>
      </c>
      <c r="F23" s="66" t="s">
        <v>62</v>
      </c>
      <c r="J23" t="s">
        <v>158</v>
      </c>
    </row>
    <row r="24" spans="1:16" ht="46.8">
      <c r="B24" s="65" t="s">
        <v>100</v>
      </c>
      <c r="C24" s="66">
        <v>11</v>
      </c>
      <c r="D24" s="66">
        <v>42</v>
      </c>
      <c r="E24" s="66">
        <v>5</v>
      </c>
      <c r="F24" s="68">
        <f>C24+D24+E24</f>
        <v>58</v>
      </c>
      <c r="J24" s="74" t="s">
        <v>191</v>
      </c>
    </row>
    <row r="25" spans="1:16">
      <c r="J25" t="s">
        <v>159</v>
      </c>
    </row>
    <row r="26" spans="1:16">
      <c r="C26" s="1" t="s">
        <v>49</v>
      </c>
      <c r="J26" t="s">
        <v>160</v>
      </c>
    </row>
    <row r="27" spans="1:16">
      <c r="C27" t="s">
        <v>101</v>
      </c>
      <c r="J27" t="s">
        <v>162</v>
      </c>
    </row>
    <row r="28" spans="1:16">
      <c r="J28" t="s">
        <v>167</v>
      </c>
    </row>
    <row r="29" spans="1:16">
      <c r="C29" s="1" t="s">
        <v>69</v>
      </c>
      <c r="J29" t="s">
        <v>168</v>
      </c>
    </row>
    <row r="30" spans="1:16">
      <c r="C30" t="s">
        <v>128</v>
      </c>
      <c r="J30" t="s">
        <v>171</v>
      </c>
    </row>
    <row r="31" spans="1:16">
      <c r="C31" t="s">
        <v>107</v>
      </c>
    </row>
    <row r="32" spans="1:16">
      <c r="K32" s="66" t="s">
        <v>163</v>
      </c>
      <c r="L32" s="66" t="s">
        <v>172</v>
      </c>
      <c r="M32" s="66" t="s">
        <v>174</v>
      </c>
      <c r="N32" s="66" t="s">
        <v>176</v>
      </c>
      <c r="O32" s="66" t="s">
        <v>177</v>
      </c>
      <c r="P32" s="66" t="s">
        <v>178</v>
      </c>
    </row>
    <row r="33" spans="1:16">
      <c r="C33" s="1" t="s">
        <v>83</v>
      </c>
      <c r="K33" s="67" t="s">
        <v>164</v>
      </c>
      <c r="L33" s="66">
        <v>63</v>
      </c>
      <c r="M33" s="66">
        <v>4</v>
      </c>
      <c r="N33" s="66">
        <v>4</v>
      </c>
      <c r="O33" s="66">
        <v>4</v>
      </c>
      <c r="P33" s="66">
        <v>3</v>
      </c>
    </row>
    <row r="34" spans="1:16">
      <c r="C34" t="s">
        <v>105</v>
      </c>
      <c r="K34" s="67" t="s">
        <v>165</v>
      </c>
      <c r="L34" s="66">
        <v>75</v>
      </c>
      <c r="M34" s="66">
        <v>3</v>
      </c>
      <c r="N34" s="66">
        <v>2</v>
      </c>
      <c r="O34" s="66">
        <v>3</v>
      </c>
      <c r="P34" s="66">
        <v>2</v>
      </c>
    </row>
    <row r="35" spans="1:16">
      <c r="K35" s="67" t="s">
        <v>166</v>
      </c>
      <c r="L35" s="66">
        <v>93</v>
      </c>
      <c r="M35" s="66">
        <v>5</v>
      </c>
      <c r="N35" s="66">
        <v>7</v>
      </c>
      <c r="O35" s="66">
        <v>7</v>
      </c>
      <c r="P35" s="66">
        <v>4</v>
      </c>
    </row>
    <row r="36" spans="1:16">
      <c r="B36" t="s">
        <v>112</v>
      </c>
      <c r="K36" s="67" t="s">
        <v>169</v>
      </c>
      <c r="L36" s="66">
        <f>(81+99)/2</f>
        <v>90</v>
      </c>
      <c r="M36" s="66">
        <v>4</v>
      </c>
      <c r="N36" s="66">
        <v>5</v>
      </c>
      <c r="O36" s="66">
        <v>5</v>
      </c>
      <c r="P36" s="66">
        <v>3</v>
      </c>
    </row>
    <row r="37" spans="1:16">
      <c r="B37" t="s">
        <v>108</v>
      </c>
      <c r="K37" s="67" t="s">
        <v>170</v>
      </c>
      <c r="L37" s="66">
        <f>(129+111)/2</f>
        <v>120</v>
      </c>
      <c r="M37" s="66">
        <v>5</v>
      </c>
      <c r="N37" s="66">
        <v>9</v>
      </c>
      <c r="O37" s="66">
        <v>8</v>
      </c>
      <c r="P37" s="66">
        <v>4</v>
      </c>
    </row>
    <row r="39" spans="1:16" ht="25.8">
      <c r="A39" s="70">
        <v>3</v>
      </c>
      <c r="B39" s="71" t="s">
        <v>113</v>
      </c>
      <c r="J39" t="s">
        <v>179</v>
      </c>
    </row>
    <row r="40" spans="1:16">
      <c r="J40" t="s">
        <v>180</v>
      </c>
    </row>
    <row r="41" spans="1:16">
      <c r="B41" s="66"/>
      <c r="C41" s="66" t="s">
        <v>88</v>
      </c>
      <c r="D41" s="66" t="s">
        <v>0</v>
      </c>
      <c r="E41" s="66" t="s">
        <v>89</v>
      </c>
      <c r="F41" s="66" t="s">
        <v>62</v>
      </c>
      <c r="J41" t="s">
        <v>192</v>
      </c>
    </row>
    <row r="42" spans="1:16" ht="46.8">
      <c r="B42" s="65" t="s">
        <v>100</v>
      </c>
      <c r="C42" s="66">
        <v>11</v>
      </c>
      <c r="D42" s="66">
        <v>12</v>
      </c>
      <c r="E42" s="66">
        <v>40</v>
      </c>
      <c r="F42" s="68">
        <f>C42+D42+E42</f>
        <v>63</v>
      </c>
      <c r="J42" s="72" t="s">
        <v>181</v>
      </c>
    </row>
    <row r="43" spans="1:16">
      <c r="J43" t="s">
        <v>173</v>
      </c>
    </row>
    <row r="44" spans="1:16">
      <c r="C44" s="1" t="s">
        <v>49</v>
      </c>
    </row>
    <row r="45" spans="1:16">
      <c r="C45" t="s">
        <v>101</v>
      </c>
    </row>
    <row r="47" spans="1:16">
      <c r="C47" s="1" t="s">
        <v>69</v>
      </c>
    </row>
    <row r="48" spans="1:16">
      <c r="C48" t="s">
        <v>128</v>
      </c>
    </row>
    <row r="51" spans="1:8">
      <c r="C51" s="1" t="s">
        <v>83</v>
      </c>
    </row>
    <row r="52" spans="1:8">
      <c r="C52" t="s">
        <v>114</v>
      </c>
    </row>
    <row r="54" spans="1:8">
      <c r="B54" t="s">
        <v>115</v>
      </c>
    </row>
    <row r="55" spans="1:8">
      <c r="B55" t="s">
        <v>108</v>
      </c>
    </row>
    <row r="57" spans="1:8" ht="25.8">
      <c r="A57" s="70">
        <v>4</v>
      </c>
      <c r="B57" s="71" t="s">
        <v>119</v>
      </c>
      <c r="H57" t="s">
        <v>122</v>
      </c>
    </row>
    <row r="58" spans="1:8">
      <c r="H58" t="s">
        <v>123</v>
      </c>
    </row>
    <row r="59" spans="1:8">
      <c r="B59" s="66"/>
      <c r="C59" s="66" t="s">
        <v>88</v>
      </c>
      <c r="D59" s="66" t="s">
        <v>0</v>
      </c>
      <c r="E59" s="66" t="s">
        <v>89</v>
      </c>
      <c r="F59" s="66" t="s">
        <v>62</v>
      </c>
    </row>
    <row r="60" spans="1:8" ht="46.8">
      <c r="B60" s="65" t="s">
        <v>100</v>
      </c>
      <c r="C60" s="66">
        <v>5</v>
      </c>
      <c r="D60" s="66">
        <v>30</v>
      </c>
      <c r="E60" s="66">
        <v>40</v>
      </c>
      <c r="F60" s="68">
        <f>C60+D60+E60</f>
        <v>75</v>
      </c>
    </row>
    <row r="62" spans="1:8">
      <c r="C62" s="1" t="s">
        <v>49</v>
      </c>
    </row>
    <row r="63" spans="1:8">
      <c r="C63" t="s">
        <v>120</v>
      </c>
    </row>
    <row r="65" spans="1:6">
      <c r="C65" s="1" t="s">
        <v>69</v>
      </c>
    </row>
    <row r="66" spans="1:6">
      <c r="C66" t="s">
        <v>121</v>
      </c>
    </row>
    <row r="67" spans="1:6">
      <c r="C67" t="s">
        <v>107</v>
      </c>
    </row>
    <row r="69" spans="1:6">
      <c r="C69" s="1" t="s">
        <v>83</v>
      </c>
    </row>
    <row r="70" spans="1:6">
      <c r="C70" t="s">
        <v>114</v>
      </c>
    </row>
    <row r="72" spans="1:6">
      <c r="B72" t="s">
        <v>124</v>
      </c>
    </row>
    <row r="73" spans="1:6">
      <c r="B73" t="s">
        <v>108</v>
      </c>
    </row>
    <row r="75" spans="1:6" ht="25.8">
      <c r="A75" s="70">
        <v>5</v>
      </c>
      <c r="B75" s="71" t="s">
        <v>116</v>
      </c>
    </row>
    <row r="77" spans="1:6">
      <c r="B77" s="66"/>
      <c r="C77" s="66" t="s">
        <v>88</v>
      </c>
      <c r="D77" s="66" t="s">
        <v>0</v>
      </c>
      <c r="E77" s="66" t="s">
        <v>89</v>
      </c>
      <c r="F77" s="66" t="s">
        <v>62</v>
      </c>
    </row>
    <row r="78" spans="1:6" ht="46.8">
      <c r="B78" s="65" t="s">
        <v>100</v>
      </c>
      <c r="C78" s="66">
        <v>11</v>
      </c>
      <c r="D78" s="66">
        <v>42</v>
      </c>
      <c r="E78" s="66">
        <v>40</v>
      </c>
      <c r="F78" s="68">
        <f>C78+D78+E78</f>
        <v>93</v>
      </c>
    </row>
    <row r="80" spans="1:6">
      <c r="C80" s="1" t="s">
        <v>49</v>
      </c>
    </row>
    <row r="81" spans="1:6">
      <c r="C81" t="s">
        <v>101</v>
      </c>
    </row>
    <row r="83" spans="1:6">
      <c r="C83" s="1" t="s">
        <v>69</v>
      </c>
    </row>
    <row r="84" spans="1:6">
      <c r="C84" t="s">
        <v>128</v>
      </c>
    </row>
    <row r="85" spans="1:6">
      <c r="C85" t="s">
        <v>107</v>
      </c>
    </row>
    <row r="87" spans="1:6">
      <c r="C87" s="1" t="s">
        <v>83</v>
      </c>
    </row>
    <row r="88" spans="1:6">
      <c r="C88" t="s">
        <v>114</v>
      </c>
    </row>
    <row r="90" spans="1:6">
      <c r="B90" t="s">
        <v>125</v>
      </c>
    </row>
    <row r="91" spans="1:6">
      <c r="B91" t="s">
        <v>108</v>
      </c>
    </row>
    <row r="93" spans="1:6" ht="25.8">
      <c r="A93" s="73">
        <v>6</v>
      </c>
      <c r="B93" s="71" t="s">
        <v>117</v>
      </c>
      <c r="F93" t="s">
        <v>118</v>
      </c>
    </row>
    <row r="95" spans="1:6">
      <c r="B95" s="66"/>
      <c r="C95" s="66" t="s">
        <v>88</v>
      </c>
      <c r="D95" s="66" t="s">
        <v>0</v>
      </c>
      <c r="E95" s="66" t="s">
        <v>89</v>
      </c>
      <c r="F95" s="66" t="s">
        <v>62</v>
      </c>
    </row>
    <row r="96" spans="1:6" ht="46.8">
      <c r="B96" s="65" t="s">
        <v>100</v>
      </c>
      <c r="C96" s="66">
        <v>17</v>
      </c>
      <c r="D96" s="66">
        <v>24</v>
      </c>
      <c r="E96" s="66">
        <v>5</v>
      </c>
      <c r="F96" s="68">
        <f>C96+D96+E96</f>
        <v>46</v>
      </c>
    </row>
    <row r="98" spans="1:8">
      <c r="C98" s="1" t="s">
        <v>49</v>
      </c>
    </row>
    <row r="99" spans="1:8">
      <c r="C99" t="s">
        <v>101</v>
      </c>
    </row>
    <row r="101" spans="1:8">
      <c r="C101" s="1" t="s">
        <v>69</v>
      </c>
    </row>
    <row r="102" spans="1:8">
      <c r="C102" t="s">
        <v>127</v>
      </c>
    </row>
    <row r="105" spans="1:8">
      <c r="C105" s="1" t="s">
        <v>83</v>
      </c>
    </row>
    <row r="106" spans="1:8">
      <c r="C106" t="s">
        <v>126</v>
      </c>
    </row>
    <row r="108" spans="1:8">
      <c r="B108" t="s">
        <v>130</v>
      </c>
    </row>
    <row r="109" spans="1:8">
      <c r="B109" t="s">
        <v>108</v>
      </c>
    </row>
    <row r="111" spans="1:8" ht="25.8">
      <c r="A111" s="73">
        <v>7</v>
      </c>
      <c r="B111" s="71" t="s">
        <v>129</v>
      </c>
      <c r="H111" t="s">
        <v>118</v>
      </c>
    </row>
    <row r="113" spans="2:6">
      <c r="B113" s="66"/>
      <c r="C113" s="66" t="s">
        <v>88</v>
      </c>
      <c r="D113" s="66" t="s">
        <v>0</v>
      </c>
      <c r="E113" s="66" t="s">
        <v>89</v>
      </c>
      <c r="F113" s="66" t="s">
        <v>62</v>
      </c>
    </row>
    <row r="114" spans="2:6" ht="46.8">
      <c r="B114" s="65" t="s">
        <v>100</v>
      </c>
      <c r="C114" s="66">
        <v>17</v>
      </c>
      <c r="D114" s="66">
        <v>54</v>
      </c>
      <c r="E114" s="66">
        <v>5</v>
      </c>
      <c r="F114" s="68">
        <f>C114+D114+E114</f>
        <v>76</v>
      </c>
    </row>
    <row r="116" spans="2:6">
      <c r="C116" s="1" t="s">
        <v>49</v>
      </c>
    </row>
    <row r="117" spans="2:6">
      <c r="C117" t="s">
        <v>101</v>
      </c>
    </row>
    <row r="119" spans="2:6">
      <c r="C119" s="1" t="s">
        <v>69</v>
      </c>
    </row>
    <row r="120" spans="2:6">
      <c r="C120" t="s">
        <v>127</v>
      </c>
    </row>
    <row r="121" spans="2:6">
      <c r="C121" t="s">
        <v>107</v>
      </c>
    </row>
    <row r="123" spans="2:6">
      <c r="C123" s="1" t="s">
        <v>83</v>
      </c>
    </row>
    <row r="124" spans="2:6">
      <c r="C124" t="s">
        <v>126</v>
      </c>
    </row>
    <row r="126" spans="2:6">
      <c r="B126" t="s">
        <v>131</v>
      </c>
    </row>
    <row r="127" spans="2:6">
      <c r="B127" t="s">
        <v>108</v>
      </c>
    </row>
    <row r="129" spans="1:8" ht="25.8">
      <c r="A129" s="70">
        <v>8</v>
      </c>
      <c r="B129" s="71" t="s">
        <v>132</v>
      </c>
      <c r="H129" t="s">
        <v>118</v>
      </c>
    </row>
    <row r="131" spans="1:8">
      <c r="B131" s="66"/>
      <c r="C131" s="66" t="s">
        <v>88</v>
      </c>
      <c r="D131" s="66" t="s">
        <v>0</v>
      </c>
      <c r="E131" s="66" t="s">
        <v>89</v>
      </c>
      <c r="F131" s="66" t="s">
        <v>62</v>
      </c>
    </row>
    <row r="132" spans="1:8" ht="46.8">
      <c r="B132" s="65" t="s">
        <v>100</v>
      </c>
      <c r="C132" s="66">
        <v>17</v>
      </c>
      <c r="D132" s="66">
        <v>24</v>
      </c>
      <c r="E132" s="66">
        <v>40</v>
      </c>
      <c r="F132" s="68">
        <f>C132+D132+E132</f>
        <v>81</v>
      </c>
    </row>
    <row r="134" spans="1:8">
      <c r="C134" s="1" t="s">
        <v>49</v>
      </c>
    </row>
    <row r="135" spans="1:8">
      <c r="C135" t="s">
        <v>101</v>
      </c>
    </row>
    <row r="137" spans="1:8">
      <c r="C137" s="1" t="s">
        <v>69</v>
      </c>
    </row>
    <row r="138" spans="1:8">
      <c r="C138" t="s">
        <v>127</v>
      </c>
    </row>
    <row r="141" spans="1:8">
      <c r="C141" s="1" t="s">
        <v>83</v>
      </c>
    </row>
    <row r="142" spans="1:8">
      <c r="C142" t="s">
        <v>133</v>
      </c>
    </row>
    <row r="144" spans="1:8">
      <c r="B144" t="s">
        <v>134</v>
      </c>
    </row>
    <row r="145" spans="1:10">
      <c r="B145" t="s">
        <v>108</v>
      </c>
    </row>
    <row r="147" spans="1:10" ht="25.8">
      <c r="A147" s="70">
        <v>9</v>
      </c>
      <c r="B147" s="71" t="s">
        <v>139</v>
      </c>
      <c r="J147" t="s">
        <v>118</v>
      </c>
    </row>
    <row r="149" spans="1:10">
      <c r="B149" s="66"/>
      <c r="C149" s="66" t="s">
        <v>88</v>
      </c>
      <c r="D149" s="66" t="s">
        <v>0</v>
      </c>
      <c r="E149" s="66" t="s">
        <v>89</v>
      </c>
      <c r="F149" s="66" t="s">
        <v>62</v>
      </c>
    </row>
    <row r="150" spans="1:10" ht="46.8">
      <c r="B150" s="65" t="s">
        <v>100</v>
      </c>
      <c r="C150" s="66">
        <v>17</v>
      </c>
      <c r="D150" s="66">
        <v>54</v>
      </c>
      <c r="E150" s="66">
        <v>40</v>
      </c>
      <c r="F150" s="68">
        <f>C150+D150+E150</f>
        <v>111</v>
      </c>
    </row>
    <row r="152" spans="1:10">
      <c r="C152" s="1" t="s">
        <v>49</v>
      </c>
    </row>
    <row r="153" spans="1:10">
      <c r="C153" t="s">
        <v>101</v>
      </c>
    </row>
    <row r="155" spans="1:10">
      <c r="C155" s="1" t="s">
        <v>69</v>
      </c>
    </row>
    <row r="156" spans="1:10">
      <c r="C156" t="s">
        <v>127</v>
      </c>
    </row>
    <row r="157" spans="1:10">
      <c r="C157" t="s">
        <v>107</v>
      </c>
    </row>
    <row r="159" spans="1:10">
      <c r="C159" s="1" t="s">
        <v>83</v>
      </c>
    </row>
    <row r="160" spans="1:10">
      <c r="C160" t="s">
        <v>133</v>
      </c>
    </row>
    <row r="162" spans="1:8">
      <c r="B162" t="s">
        <v>140</v>
      </c>
    </row>
    <row r="163" spans="1:8">
      <c r="B163" t="s">
        <v>108</v>
      </c>
    </row>
    <row r="165" spans="1:8" ht="25.8">
      <c r="A165" s="73">
        <v>10</v>
      </c>
      <c r="B165" s="71" t="s">
        <v>135</v>
      </c>
      <c r="H165" t="s">
        <v>136</v>
      </c>
    </row>
    <row r="167" spans="1:8">
      <c r="B167" s="66"/>
      <c r="C167" s="66" t="s">
        <v>88</v>
      </c>
      <c r="D167" s="66" t="s">
        <v>0</v>
      </c>
      <c r="E167" s="66" t="s">
        <v>89</v>
      </c>
      <c r="F167" s="66" t="s">
        <v>62</v>
      </c>
    </row>
    <row r="168" spans="1:8" ht="46.8">
      <c r="B168" s="65" t="s">
        <v>100</v>
      </c>
      <c r="C168" s="66">
        <v>23</v>
      </c>
      <c r="D168" s="66">
        <v>36</v>
      </c>
      <c r="E168" s="66">
        <v>5</v>
      </c>
      <c r="F168" s="68">
        <f>C168+D168+E168</f>
        <v>64</v>
      </c>
    </row>
    <row r="170" spans="1:8">
      <c r="C170" s="1" t="s">
        <v>49</v>
      </c>
    </row>
    <row r="171" spans="1:8">
      <c r="C171" t="s">
        <v>101</v>
      </c>
    </row>
    <row r="173" spans="1:8">
      <c r="C173" s="1" t="s">
        <v>69</v>
      </c>
    </row>
    <row r="174" spans="1:8">
      <c r="C174" t="s">
        <v>137</v>
      </c>
    </row>
    <row r="177" spans="1:8">
      <c r="C177" s="1" t="s">
        <v>83</v>
      </c>
    </row>
    <row r="178" spans="1:8">
      <c r="C178" t="s">
        <v>126</v>
      </c>
    </row>
    <row r="180" spans="1:8">
      <c r="B180" t="s">
        <v>138</v>
      </c>
    </row>
    <row r="181" spans="1:8">
      <c r="B181" t="s">
        <v>108</v>
      </c>
    </row>
    <row r="183" spans="1:8" ht="25.8">
      <c r="A183" s="73">
        <v>11</v>
      </c>
      <c r="B183" s="71" t="s">
        <v>141</v>
      </c>
      <c r="H183" t="s">
        <v>136</v>
      </c>
    </row>
    <row r="185" spans="1:8">
      <c r="B185" s="66"/>
      <c r="C185" s="66" t="s">
        <v>88</v>
      </c>
      <c r="D185" s="66" t="s">
        <v>0</v>
      </c>
      <c r="E185" s="66" t="s">
        <v>89</v>
      </c>
      <c r="F185" s="66" t="s">
        <v>62</v>
      </c>
    </row>
    <row r="186" spans="1:8" ht="46.8">
      <c r="B186" s="65" t="s">
        <v>100</v>
      </c>
      <c r="C186" s="66">
        <v>23</v>
      </c>
      <c r="D186" s="66">
        <v>66</v>
      </c>
      <c r="E186" s="66">
        <v>5</v>
      </c>
      <c r="F186" s="68">
        <f>C186+D186+E186</f>
        <v>94</v>
      </c>
    </row>
    <row r="188" spans="1:8">
      <c r="C188" s="1" t="s">
        <v>49</v>
      </c>
    </row>
    <row r="189" spans="1:8">
      <c r="C189" t="s">
        <v>101</v>
      </c>
    </row>
    <row r="191" spans="1:8">
      <c r="C191" s="1" t="s">
        <v>69</v>
      </c>
    </row>
    <row r="192" spans="1:8">
      <c r="C192" t="s">
        <v>137</v>
      </c>
    </row>
    <row r="193" spans="1:8">
      <c r="C193" t="s">
        <v>107</v>
      </c>
    </row>
    <row r="195" spans="1:8">
      <c r="C195" s="1" t="s">
        <v>83</v>
      </c>
    </row>
    <row r="196" spans="1:8">
      <c r="C196" t="s">
        <v>126</v>
      </c>
    </row>
    <row r="198" spans="1:8">
      <c r="B198" t="s">
        <v>142</v>
      </c>
    </row>
    <row r="199" spans="1:8">
      <c r="B199" t="s">
        <v>108</v>
      </c>
    </row>
    <row r="201" spans="1:8" ht="25.8">
      <c r="A201" s="70">
        <v>12</v>
      </c>
      <c r="B201" s="71" t="s">
        <v>143</v>
      </c>
      <c r="H201" t="s">
        <v>136</v>
      </c>
    </row>
    <row r="203" spans="1:8">
      <c r="B203" s="66"/>
      <c r="C203" s="66" t="s">
        <v>88</v>
      </c>
      <c r="D203" s="66" t="s">
        <v>0</v>
      </c>
      <c r="E203" s="66" t="s">
        <v>89</v>
      </c>
      <c r="F203" s="66" t="s">
        <v>62</v>
      </c>
    </row>
    <row r="204" spans="1:8" ht="46.8">
      <c r="B204" s="65" t="s">
        <v>100</v>
      </c>
      <c r="C204" s="66">
        <v>23</v>
      </c>
      <c r="D204" s="66">
        <v>36</v>
      </c>
      <c r="E204" s="66">
        <v>40</v>
      </c>
      <c r="F204" s="68">
        <f>C204+D204+E204</f>
        <v>99</v>
      </c>
    </row>
    <row r="206" spans="1:8">
      <c r="C206" s="1" t="s">
        <v>49</v>
      </c>
    </row>
    <row r="207" spans="1:8">
      <c r="C207" t="s">
        <v>101</v>
      </c>
    </row>
    <row r="209" spans="1:10">
      <c r="C209" s="1" t="s">
        <v>69</v>
      </c>
    </row>
    <row r="210" spans="1:10">
      <c r="C210" t="s">
        <v>137</v>
      </c>
    </row>
    <row r="213" spans="1:10">
      <c r="C213" s="1" t="s">
        <v>83</v>
      </c>
    </row>
    <row r="214" spans="1:10">
      <c r="C214" t="s">
        <v>133</v>
      </c>
    </row>
    <row r="216" spans="1:10">
      <c r="B216" t="s">
        <v>144</v>
      </c>
    </row>
    <row r="217" spans="1:10">
      <c r="B217" t="s">
        <v>108</v>
      </c>
    </row>
    <row r="219" spans="1:10" ht="25.8">
      <c r="A219" s="70">
        <v>13</v>
      </c>
      <c r="B219" s="71" t="s">
        <v>145</v>
      </c>
      <c r="J219" t="s">
        <v>136</v>
      </c>
    </row>
    <row r="221" spans="1:10">
      <c r="B221" s="66"/>
      <c r="C221" s="66" t="s">
        <v>88</v>
      </c>
      <c r="D221" s="66" t="s">
        <v>0</v>
      </c>
      <c r="E221" s="66" t="s">
        <v>89</v>
      </c>
      <c r="F221" s="66" t="s">
        <v>62</v>
      </c>
    </row>
    <row r="222" spans="1:10" ht="46.8">
      <c r="B222" s="65" t="s">
        <v>100</v>
      </c>
      <c r="C222" s="66">
        <v>23</v>
      </c>
      <c r="D222" s="66">
        <v>66</v>
      </c>
      <c r="E222" s="66">
        <v>40</v>
      </c>
      <c r="F222" s="68">
        <f>C222+D222+E222</f>
        <v>129</v>
      </c>
    </row>
    <row r="224" spans="1:10">
      <c r="C224" s="1" t="s">
        <v>49</v>
      </c>
    </row>
    <row r="225" spans="2:3">
      <c r="C225" t="s">
        <v>101</v>
      </c>
    </row>
    <row r="227" spans="2:3">
      <c r="C227" s="1" t="s">
        <v>69</v>
      </c>
    </row>
    <row r="228" spans="2:3">
      <c r="C228" t="s">
        <v>137</v>
      </c>
    </row>
    <row r="229" spans="2:3">
      <c r="C229" t="s">
        <v>107</v>
      </c>
    </row>
    <row r="231" spans="2:3">
      <c r="C231" s="1" t="s">
        <v>83</v>
      </c>
    </row>
    <row r="232" spans="2:3">
      <c r="C232" t="s">
        <v>133</v>
      </c>
    </row>
    <row r="234" spans="2:3">
      <c r="B234" t="s">
        <v>146</v>
      </c>
    </row>
    <row r="235" spans="2:3">
      <c r="B235" t="s">
        <v>108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9"/>
  <sheetViews>
    <sheetView topLeftCell="A31" workbookViewId="0">
      <selection activeCell="H55" sqref="H55"/>
    </sheetView>
  </sheetViews>
  <sheetFormatPr defaultRowHeight="15.6"/>
  <cols>
    <col min="1" max="1" width="18.69921875" customWidth="1"/>
    <col min="2" max="2" width="40.5" customWidth="1"/>
    <col min="3" max="3" width="14.3984375" customWidth="1"/>
    <col min="4" max="4" width="16.59765625" customWidth="1"/>
    <col min="5" max="5" width="18.09765625" customWidth="1"/>
    <col min="6" max="6" width="16.296875" customWidth="1"/>
    <col min="7" max="7" width="14.296875" customWidth="1"/>
    <col min="8" max="8" width="14.09765625" customWidth="1"/>
    <col min="9" max="9" width="15.296875" customWidth="1"/>
    <col min="10" max="10" width="15" customWidth="1"/>
    <col min="11" max="11" width="14.296875" customWidth="1"/>
    <col min="12" max="12" width="14.59765625" customWidth="1"/>
    <col min="13" max="13" width="17.19921875" customWidth="1"/>
  </cols>
  <sheetData>
    <row r="1" spans="1:15" ht="21">
      <c r="A1" s="5" t="s">
        <v>6</v>
      </c>
      <c r="B1" s="6"/>
      <c r="C1" s="6"/>
      <c r="D1" s="6"/>
      <c r="E1" s="6"/>
      <c r="F1" s="6"/>
      <c r="G1" s="6"/>
      <c r="H1" s="6"/>
      <c r="I1" s="6"/>
      <c r="J1" s="6"/>
      <c r="K1" s="6"/>
      <c r="L1" s="6"/>
      <c r="M1" s="6"/>
      <c r="N1" s="6"/>
      <c r="O1" s="6"/>
    </row>
    <row r="2" spans="1:15">
      <c r="A2" s="7" t="s">
        <v>7</v>
      </c>
      <c r="B2" s="8"/>
      <c r="C2" s="8" t="s">
        <v>185</v>
      </c>
      <c r="D2" s="8"/>
      <c r="E2" s="9"/>
      <c r="F2" s="6"/>
      <c r="G2" s="6"/>
      <c r="H2" s="6"/>
      <c r="I2" s="6"/>
      <c r="J2" s="6"/>
      <c r="K2" s="6"/>
      <c r="L2" s="6"/>
      <c r="M2" s="6"/>
      <c r="N2" s="6"/>
      <c r="O2" s="6"/>
    </row>
    <row r="3" spans="1:15">
      <c r="A3" s="10"/>
      <c r="B3" s="53" t="s">
        <v>8</v>
      </c>
      <c r="C3" s="54"/>
      <c r="D3" s="54"/>
      <c r="E3" s="55"/>
      <c r="F3" s="6"/>
      <c r="G3" s="56" t="s">
        <v>9</v>
      </c>
      <c r="H3" s="56"/>
      <c r="I3" s="6"/>
      <c r="J3" s="6"/>
      <c r="K3" s="6"/>
      <c r="L3" s="6"/>
      <c r="M3" s="6"/>
      <c r="N3" s="6"/>
      <c r="O3" s="6"/>
    </row>
    <row r="4" spans="1:15">
      <c r="A4" s="11" t="s">
        <v>10</v>
      </c>
      <c r="B4" s="50"/>
      <c r="C4" s="50"/>
      <c r="D4" s="50"/>
      <c r="E4" s="50"/>
      <c r="F4" s="6"/>
      <c r="G4" s="57" t="s">
        <v>11</v>
      </c>
      <c r="H4" s="57"/>
      <c r="I4" s="6"/>
      <c r="J4" s="6"/>
      <c r="K4" s="6"/>
      <c r="L4" s="6"/>
      <c r="M4" s="6"/>
      <c r="N4" s="6"/>
      <c r="O4" s="6"/>
    </row>
    <row r="5" spans="1:15">
      <c r="A5" s="11" t="s">
        <v>12</v>
      </c>
      <c r="B5" s="50"/>
      <c r="C5" s="50"/>
      <c r="D5" s="50"/>
      <c r="E5" s="50"/>
      <c r="F5" s="6"/>
      <c r="G5" s="6"/>
      <c r="H5" s="6"/>
      <c r="I5" s="58"/>
      <c r="J5" s="58"/>
      <c r="K5" s="6"/>
      <c r="L5" s="6"/>
      <c r="M5" s="6"/>
      <c r="N5" s="6"/>
      <c r="O5" s="6"/>
    </row>
    <row r="6" spans="1:15">
      <c r="A6" s="11" t="s">
        <v>13</v>
      </c>
      <c r="B6" s="50"/>
      <c r="C6" s="50"/>
      <c r="D6" s="50"/>
      <c r="E6" s="50"/>
      <c r="F6" s="6"/>
      <c r="G6" s="6"/>
      <c r="H6" s="6"/>
      <c r="I6" s="6"/>
      <c r="J6" s="6"/>
      <c r="K6" s="6"/>
      <c r="L6" s="6"/>
      <c r="M6" s="6"/>
      <c r="N6" s="6"/>
      <c r="O6" s="6"/>
    </row>
    <row r="7" spans="1:15">
      <c r="A7" s="11" t="s">
        <v>14</v>
      </c>
      <c r="B7" s="50"/>
      <c r="C7" s="50"/>
      <c r="D7" s="50"/>
      <c r="E7" s="50"/>
      <c r="F7" s="6"/>
      <c r="G7" s="6"/>
      <c r="H7" s="6"/>
      <c r="I7" s="6"/>
      <c r="J7" s="6"/>
      <c r="K7" s="6"/>
      <c r="L7" s="6"/>
      <c r="M7" s="6"/>
      <c r="N7" s="6"/>
      <c r="O7" s="6"/>
    </row>
    <row r="8" spans="1:15">
      <c r="A8" s="11" t="s">
        <v>15</v>
      </c>
      <c r="B8" s="50"/>
      <c r="C8" s="50"/>
      <c r="D8" s="50"/>
      <c r="E8" s="50"/>
      <c r="F8" s="6"/>
      <c r="G8" s="6"/>
      <c r="H8" s="12"/>
      <c r="I8" s="12"/>
      <c r="J8" s="12"/>
      <c r="K8" s="12"/>
      <c r="L8" s="12"/>
      <c r="M8" s="6"/>
      <c r="N8" s="6"/>
      <c r="O8" s="6"/>
    </row>
    <row r="9" spans="1:15">
      <c r="A9" s="6"/>
      <c r="B9" s="6"/>
      <c r="C9" s="6"/>
      <c r="D9" s="6"/>
      <c r="E9" s="6"/>
      <c r="F9" s="6"/>
      <c r="G9" s="6"/>
      <c r="H9" s="51"/>
      <c r="I9" s="51"/>
      <c r="J9" s="51"/>
      <c r="K9" s="51"/>
      <c r="L9" s="51"/>
      <c r="M9" s="6"/>
      <c r="N9" s="6"/>
      <c r="O9" s="6"/>
    </row>
    <row r="10" spans="1:15">
      <c r="A10" s="13" t="s">
        <v>16</v>
      </c>
      <c r="B10" s="14"/>
      <c r="C10" s="15"/>
      <c r="D10" s="6"/>
      <c r="E10" s="6"/>
      <c r="F10" s="6"/>
      <c r="G10" s="6"/>
      <c r="H10" s="51"/>
      <c r="I10" s="51"/>
      <c r="J10" s="51"/>
      <c r="K10" s="51"/>
      <c r="L10" s="51"/>
      <c r="M10" s="6"/>
      <c r="N10" s="6"/>
      <c r="O10" s="6"/>
    </row>
    <row r="11" spans="1:15" ht="53.4">
      <c r="A11" s="16"/>
      <c r="B11" s="17" t="s">
        <v>8</v>
      </c>
      <c r="C11" s="18" t="s">
        <v>17</v>
      </c>
      <c r="D11" s="6"/>
      <c r="E11" s="6"/>
      <c r="F11" s="6"/>
      <c r="G11" s="6"/>
      <c r="H11" s="6"/>
      <c r="I11" s="19"/>
      <c r="J11" s="12"/>
      <c r="K11" s="12"/>
      <c r="L11" s="12"/>
      <c r="M11" s="6"/>
      <c r="N11" s="6"/>
      <c r="O11" s="6"/>
    </row>
    <row r="12" spans="1:15">
      <c r="A12" s="20" t="s">
        <v>18</v>
      </c>
      <c r="B12" s="21" t="s">
        <v>172</v>
      </c>
      <c r="C12" s="22" t="s">
        <v>19</v>
      </c>
      <c r="D12" s="6"/>
      <c r="E12" s="23"/>
      <c r="F12" s="6"/>
      <c r="G12" s="6"/>
      <c r="H12" s="6"/>
      <c r="I12" s="19"/>
      <c r="J12" s="6"/>
      <c r="K12" s="6"/>
      <c r="L12" s="6"/>
      <c r="M12" s="6"/>
      <c r="N12" s="24" t="s">
        <v>19</v>
      </c>
      <c r="O12" s="6"/>
    </row>
    <row r="13" spans="1:15">
      <c r="A13" s="20" t="s">
        <v>20</v>
      </c>
      <c r="B13" s="21" t="s">
        <v>175</v>
      </c>
      <c r="C13" s="22" t="s">
        <v>21</v>
      </c>
      <c r="D13" s="6"/>
      <c r="E13" s="6"/>
      <c r="F13" s="6"/>
      <c r="G13" s="6"/>
      <c r="H13" s="6"/>
      <c r="I13" s="19"/>
      <c r="J13" s="6"/>
      <c r="K13" s="6"/>
      <c r="L13" s="6"/>
      <c r="M13" s="6"/>
      <c r="N13" s="24" t="s">
        <v>21</v>
      </c>
      <c r="O13" s="6"/>
    </row>
    <row r="14" spans="1:15">
      <c r="A14" s="20" t="s">
        <v>22</v>
      </c>
      <c r="B14" s="21" t="s">
        <v>176</v>
      </c>
      <c r="C14" s="22" t="s">
        <v>21</v>
      </c>
      <c r="D14" s="6"/>
      <c r="E14" s="6"/>
      <c r="F14" s="6"/>
      <c r="G14" s="6"/>
      <c r="H14" s="6"/>
      <c r="I14" s="6"/>
      <c r="J14" s="6"/>
      <c r="K14" s="6"/>
      <c r="L14" s="6"/>
      <c r="M14" s="25"/>
      <c r="N14" s="6"/>
      <c r="O14" s="6"/>
    </row>
    <row r="15" spans="1:15">
      <c r="A15" s="20" t="s">
        <v>23</v>
      </c>
      <c r="B15" s="21" t="s">
        <v>177</v>
      </c>
      <c r="C15" s="22" t="s">
        <v>21</v>
      </c>
      <c r="D15" s="6"/>
      <c r="E15" s="6"/>
      <c r="F15" s="6"/>
      <c r="G15" s="6"/>
      <c r="H15" s="12"/>
      <c r="I15" s="4"/>
      <c r="J15" s="26"/>
      <c r="K15" s="4"/>
      <c r="L15" s="4"/>
      <c r="M15" s="12"/>
      <c r="N15" s="6"/>
      <c r="O15" s="6"/>
    </row>
    <row r="16" spans="1:15">
      <c r="A16" s="20" t="s">
        <v>24</v>
      </c>
      <c r="B16" s="21" t="s">
        <v>178</v>
      </c>
      <c r="C16" s="22" t="s">
        <v>19</v>
      </c>
      <c r="D16" s="6"/>
      <c r="E16" s="6"/>
      <c r="F16" s="6"/>
      <c r="G16" s="6"/>
      <c r="H16" s="6"/>
      <c r="I16" s="4"/>
      <c r="J16" s="26"/>
      <c r="K16" s="4"/>
      <c r="L16" s="4"/>
      <c r="M16" s="6"/>
      <c r="N16" s="6"/>
      <c r="O16" s="6"/>
    </row>
    <row r="17" spans="1:15">
      <c r="A17" s="6"/>
      <c r="B17" s="6"/>
      <c r="C17" s="6"/>
      <c r="D17" s="6"/>
      <c r="E17" s="6"/>
      <c r="F17" s="6"/>
      <c r="G17" s="6"/>
      <c r="H17" s="6"/>
      <c r="I17" s="4"/>
      <c r="J17" s="4"/>
      <c r="K17" s="4"/>
      <c r="L17" s="4"/>
      <c r="M17" s="6"/>
      <c r="N17" s="6"/>
      <c r="O17" s="6"/>
    </row>
    <row r="18" spans="1:15">
      <c r="A18" s="13" t="s">
        <v>25</v>
      </c>
      <c r="B18" s="27"/>
      <c r="C18" s="27"/>
      <c r="D18" s="27"/>
      <c r="E18" s="27"/>
      <c r="F18" s="27"/>
      <c r="G18" s="28"/>
      <c r="H18" s="6"/>
      <c r="I18" s="4"/>
      <c r="J18" s="4"/>
      <c r="K18" s="4"/>
      <c r="L18" s="4"/>
      <c r="M18" s="6"/>
      <c r="N18" s="6"/>
      <c r="O18" s="6"/>
    </row>
    <row r="19" spans="1:15" ht="40.200000000000003">
      <c r="A19" s="29"/>
      <c r="B19" s="29"/>
      <c r="C19" s="18" t="s">
        <v>26</v>
      </c>
      <c r="D19" s="18" t="s">
        <v>27</v>
      </c>
      <c r="E19" s="18" t="s">
        <v>28</v>
      </c>
      <c r="F19" s="18" t="s">
        <v>29</v>
      </c>
      <c r="G19" s="18" t="s">
        <v>30</v>
      </c>
      <c r="H19" s="30"/>
      <c r="I19" s="6"/>
      <c r="J19" s="4"/>
      <c r="K19" s="4"/>
      <c r="L19" s="4"/>
      <c r="M19" s="6"/>
      <c r="N19" s="6"/>
      <c r="O19" s="6"/>
    </row>
    <row r="20" spans="1:15">
      <c r="A20" s="20"/>
      <c r="B20" s="20" t="s">
        <v>8</v>
      </c>
      <c r="C20" s="31" t="str">
        <f>(IF(B12="","",B12))</f>
        <v>Scoring Ability</v>
      </c>
      <c r="D20" s="31" t="str">
        <f>(IF(B13="","",B13))</f>
        <v># of Mechnisms</v>
      </c>
      <c r="E20" s="31" t="str">
        <f>(IF(B14="","",B14))</f>
        <v>Difficulty to Design</v>
      </c>
      <c r="F20" s="31" t="str">
        <f>(IF(B15="","",B15))</f>
        <v>Diffculty to Build</v>
      </c>
      <c r="G20" s="31" t="str">
        <f>(IF(B16="","",B16))</f>
        <v>Ranking Points Possible</v>
      </c>
      <c r="H20" s="30"/>
      <c r="I20" s="6"/>
      <c r="J20" s="4"/>
      <c r="K20" s="4"/>
      <c r="L20" s="4"/>
      <c r="M20" s="6"/>
      <c r="N20" s="6"/>
      <c r="O20" s="6"/>
    </row>
    <row r="21" spans="1:15">
      <c r="A21" s="20" t="s">
        <v>31</v>
      </c>
      <c r="B21" s="21" t="s">
        <v>164</v>
      </c>
      <c r="C21" s="75">
        <v>63</v>
      </c>
      <c r="D21" s="75">
        <v>4</v>
      </c>
      <c r="E21" s="75">
        <v>4</v>
      </c>
      <c r="F21" s="75">
        <v>4</v>
      </c>
      <c r="G21" s="75">
        <v>3</v>
      </c>
      <c r="H21" s="32"/>
      <c r="I21" s="6"/>
      <c r="J21" s="4"/>
      <c r="K21" s="4"/>
      <c r="L21" s="4"/>
      <c r="M21" s="6"/>
      <c r="N21" s="6"/>
      <c r="O21" s="6"/>
    </row>
    <row r="22" spans="1:15">
      <c r="A22" s="20" t="s">
        <v>32</v>
      </c>
      <c r="B22" s="21" t="s">
        <v>165</v>
      </c>
      <c r="C22" s="75">
        <v>75</v>
      </c>
      <c r="D22" s="75">
        <v>3</v>
      </c>
      <c r="E22" s="75">
        <v>2</v>
      </c>
      <c r="F22" s="75">
        <v>3</v>
      </c>
      <c r="G22" s="75">
        <v>2</v>
      </c>
      <c r="H22" s="32"/>
      <c r="I22" s="6"/>
      <c r="J22" s="32"/>
      <c r="K22" s="6"/>
      <c r="L22" s="32"/>
      <c r="M22" s="6"/>
      <c r="N22" s="6"/>
      <c r="O22" s="6"/>
    </row>
    <row r="23" spans="1:15">
      <c r="A23" s="20" t="s">
        <v>33</v>
      </c>
      <c r="B23" s="21" t="s">
        <v>166</v>
      </c>
      <c r="C23" s="75">
        <v>93</v>
      </c>
      <c r="D23" s="75">
        <v>5</v>
      </c>
      <c r="E23" s="75">
        <v>7</v>
      </c>
      <c r="F23" s="75">
        <v>7</v>
      </c>
      <c r="G23" s="75">
        <v>4</v>
      </c>
      <c r="H23" s="32"/>
      <c r="I23" s="6"/>
      <c r="J23" s="32"/>
      <c r="K23" s="6"/>
      <c r="L23" s="32"/>
      <c r="M23" s="6"/>
      <c r="N23" s="6"/>
      <c r="O23" s="6"/>
    </row>
    <row r="24" spans="1:15">
      <c r="A24" s="20" t="s">
        <v>34</v>
      </c>
      <c r="B24" s="21" t="s">
        <v>169</v>
      </c>
      <c r="C24" s="75">
        <v>90</v>
      </c>
      <c r="D24" s="75">
        <v>4</v>
      </c>
      <c r="E24" s="75">
        <v>5</v>
      </c>
      <c r="F24" s="75">
        <v>5</v>
      </c>
      <c r="G24" s="75">
        <v>3</v>
      </c>
      <c r="H24" s="32"/>
      <c r="I24" s="6"/>
      <c r="J24" s="32"/>
      <c r="K24" s="6"/>
      <c r="L24" s="32"/>
      <c r="M24" s="6"/>
      <c r="N24" s="6"/>
      <c r="O24" s="6"/>
    </row>
    <row r="25" spans="1:15">
      <c r="A25" s="20" t="s">
        <v>35</v>
      </c>
      <c r="B25" s="21" t="s">
        <v>170</v>
      </c>
      <c r="C25" s="75">
        <v>120</v>
      </c>
      <c r="D25" s="75">
        <v>5</v>
      </c>
      <c r="E25" s="75">
        <v>9</v>
      </c>
      <c r="F25" s="75">
        <v>8</v>
      </c>
      <c r="G25" s="75">
        <v>4</v>
      </c>
      <c r="H25" s="32"/>
      <c r="I25" s="6"/>
      <c r="J25" s="32"/>
      <c r="K25" s="6"/>
      <c r="L25" s="32"/>
      <c r="M25" s="6"/>
      <c r="N25" s="6"/>
      <c r="O25" s="6"/>
    </row>
    <row r="26" spans="1:15">
      <c r="A26" s="33"/>
      <c r="B26" s="34" t="s">
        <v>36</v>
      </c>
      <c r="C26" s="75">
        <v>120</v>
      </c>
      <c r="D26" s="75">
        <v>3</v>
      </c>
      <c r="E26" s="75">
        <v>2</v>
      </c>
      <c r="F26" s="75">
        <v>3</v>
      </c>
      <c r="G26" s="75">
        <v>4</v>
      </c>
      <c r="H26" s="32"/>
      <c r="I26" s="6"/>
      <c r="J26" s="32"/>
      <c r="K26" s="6"/>
      <c r="L26" s="32"/>
      <c r="M26" s="6"/>
      <c r="N26" s="6"/>
      <c r="O26" s="6"/>
    </row>
    <row r="27" spans="1:15">
      <c r="A27" s="6"/>
      <c r="B27" s="6"/>
      <c r="C27" s="6"/>
      <c r="D27" s="6"/>
      <c r="E27" s="6"/>
      <c r="F27" s="6"/>
      <c r="G27" s="6"/>
      <c r="H27" s="6"/>
      <c r="I27" s="6"/>
      <c r="J27" s="6"/>
      <c r="K27" s="6"/>
      <c r="L27" s="6"/>
      <c r="M27" s="6"/>
      <c r="N27" s="6"/>
      <c r="O27" s="6"/>
    </row>
    <row r="28" spans="1:15" ht="17.399999999999999">
      <c r="A28" s="35" t="s">
        <v>37</v>
      </c>
      <c r="B28" s="6"/>
      <c r="C28" s="6"/>
      <c r="D28" s="6"/>
      <c r="E28" s="6"/>
      <c r="F28" s="6"/>
      <c r="G28" s="6"/>
      <c r="H28" s="6"/>
      <c r="I28" s="6"/>
      <c r="J28" s="6"/>
      <c r="K28" s="6"/>
      <c r="L28" s="6"/>
      <c r="M28" s="6"/>
      <c r="N28" s="6"/>
      <c r="O28" s="6"/>
    </row>
    <row r="29" spans="1:15">
      <c r="A29" s="13" t="s">
        <v>38</v>
      </c>
      <c r="B29" s="27"/>
      <c r="C29" s="27"/>
      <c r="D29" s="27"/>
      <c r="E29" s="27"/>
      <c r="F29" s="27"/>
      <c r="G29" s="27"/>
      <c r="H29" s="27"/>
      <c r="I29" s="27"/>
      <c r="J29" s="27"/>
      <c r="K29" s="27"/>
      <c r="L29" s="27"/>
      <c r="M29" s="28"/>
      <c r="N29" s="6"/>
      <c r="O29" s="36"/>
    </row>
    <row r="30" spans="1:15">
      <c r="A30" s="16"/>
      <c r="B30" s="37" t="s">
        <v>39</v>
      </c>
      <c r="C30" s="52" t="str">
        <f>(IF(B12="","",B12))</f>
        <v>Scoring Ability</v>
      </c>
      <c r="D30" s="52"/>
      <c r="E30" s="52" t="str">
        <f>(IF(B13="","",B13))</f>
        <v># of Mechnisms</v>
      </c>
      <c r="F30" s="52"/>
      <c r="G30" s="52" t="str">
        <f>(IF(B14="","",B14))</f>
        <v>Difficulty to Design</v>
      </c>
      <c r="H30" s="52"/>
      <c r="I30" s="52" t="str">
        <f>(IF(B15="","",B15))</f>
        <v>Diffculty to Build</v>
      </c>
      <c r="J30" s="52"/>
      <c r="K30" s="52" t="str">
        <f>(IF(B16="","",B16))</f>
        <v>Ranking Points Possible</v>
      </c>
      <c r="L30" s="52"/>
      <c r="M30" s="38" t="s">
        <v>40</v>
      </c>
      <c r="N30" s="39"/>
      <c r="O30" s="40"/>
    </row>
    <row r="31" spans="1:15">
      <c r="A31" s="41"/>
      <c r="B31" s="42" t="s">
        <v>41</v>
      </c>
      <c r="C31" s="49">
        <v>0.4</v>
      </c>
      <c r="D31" s="49"/>
      <c r="E31" s="49">
        <v>0.05</v>
      </c>
      <c r="F31" s="49"/>
      <c r="G31" s="49">
        <v>0.05</v>
      </c>
      <c r="H31" s="49"/>
      <c r="I31" s="49">
        <v>0.1</v>
      </c>
      <c r="J31" s="49"/>
      <c r="K31" s="49">
        <v>0.4</v>
      </c>
      <c r="L31" s="49"/>
      <c r="M31" s="43">
        <f>SUM(C31:L31)</f>
        <v>1</v>
      </c>
      <c r="N31" s="39"/>
      <c r="O31" s="40"/>
    </row>
    <row r="32" spans="1:15" ht="40.200000000000003">
      <c r="A32" s="41"/>
      <c r="B32" s="20" t="s">
        <v>8</v>
      </c>
      <c r="C32" s="44" t="s">
        <v>42</v>
      </c>
      <c r="D32" s="44" t="s">
        <v>43</v>
      </c>
      <c r="E32" s="44" t="s">
        <v>44</v>
      </c>
      <c r="F32" s="44" t="s">
        <v>43</v>
      </c>
      <c r="G32" s="44" t="s">
        <v>42</v>
      </c>
      <c r="H32" s="44" t="s">
        <v>43</v>
      </c>
      <c r="I32" s="44" t="s">
        <v>42</v>
      </c>
      <c r="J32" s="44" t="s">
        <v>43</v>
      </c>
      <c r="K32" s="44" t="s">
        <v>42</v>
      </c>
      <c r="L32" s="44" t="s">
        <v>43</v>
      </c>
      <c r="M32" s="44" t="s">
        <v>45</v>
      </c>
      <c r="N32" s="30"/>
      <c r="O32" s="45"/>
    </row>
    <row r="33" spans="1:15">
      <c r="A33" s="20" t="s">
        <v>31</v>
      </c>
      <c r="B33" s="46" t="str">
        <f>IF(B21="","",B21)</f>
        <v>Robot 3: Low Port and Climb(Single)</v>
      </c>
      <c r="C33" s="47">
        <f>IF(B21="",0,IF($B$12="",0,IF($C$12=$N$12,(C21/$C$26),($C$26/C21))))</f>
        <v>0.52500000000000002</v>
      </c>
      <c r="D33" s="47">
        <f>$C$31*C33</f>
        <v>0.21000000000000002</v>
      </c>
      <c r="E33" s="47">
        <f>IF(B21="",0,IF($B$13="",0,IF($C$13=$N$12,(D21/$D$26),($D$26/D21))))</f>
        <v>0.75</v>
      </c>
      <c r="F33" s="47">
        <f>$E$31*E33</f>
        <v>3.7500000000000006E-2</v>
      </c>
      <c r="G33" s="47">
        <f>IF(B21="",0,IF($B$14="",0,IF($C$14=$N$12,(E21/$E$26),($E$26/E21))))</f>
        <v>0.5</v>
      </c>
      <c r="H33" s="47">
        <f>$G$31*G33</f>
        <v>2.5000000000000001E-2</v>
      </c>
      <c r="I33" s="47">
        <f>IF(B21="",0,IF($B$15="",0,IF($C$15=$N$12,(F21/$F$26),($F$26/F21))))</f>
        <v>0.75</v>
      </c>
      <c r="J33" s="47">
        <f>$I$31*I33</f>
        <v>7.5000000000000011E-2</v>
      </c>
      <c r="K33" s="47">
        <f>IF(B21="",0,IF($B$16="",0,IF($C$16=$N$12,(G21/$G$26),($G$26/G21))))</f>
        <v>0.75</v>
      </c>
      <c r="L33" s="47">
        <f>$K$31*K33</f>
        <v>0.30000000000000004</v>
      </c>
      <c r="M33" s="77">
        <f>D33+F33+H33+J33+L33</f>
        <v>0.64750000000000008</v>
      </c>
      <c r="N33" s="32"/>
      <c r="O33" s="48"/>
    </row>
    <row r="34" spans="1:15">
      <c r="A34" s="20" t="s">
        <v>32</v>
      </c>
      <c r="B34" s="46" t="str">
        <f>IF(B22="","",B22)</f>
        <v>Robot 4: Control Panel and Climb(Single)</v>
      </c>
      <c r="C34" s="47">
        <f>IF(B22="",0,IF($B$12="",0,IF($C$12=$N$12,(C22/$C$26),($C$26/C22))))</f>
        <v>0.625</v>
      </c>
      <c r="D34" s="47">
        <f>$C$31*C34</f>
        <v>0.25</v>
      </c>
      <c r="E34" s="47">
        <f>IF(B22="",0,IF($B$13="",0,IF($C$13=$N$12,(D22/$D$26),($D$26/D22))))</f>
        <v>1</v>
      </c>
      <c r="F34" s="47">
        <f>$E$31*E34</f>
        <v>0.05</v>
      </c>
      <c r="G34" s="47">
        <f>IF(B22="",0,IF($B$14="",0,IF($C$14=$N$12,(E22/$E$26),($E$26/E22))))</f>
        <v>1</v>
      </c>
      <c r="H34" s="47">
        <f>$G$31*G34</f>
        <v>0.05</v>
      </c>
      <c r="I34" s="47">
        <f>IF(B22="",0,IF($B$15="",0,IF($C$15=$N$12,(F22/$F$26),($F$26/F22))))</f>
        <v>1</v>
      </c>
      <c r="J34" s="47">
        <f>$I$31*I34</f>
        <v>0.1</v>
      </c>
      <c r="K34" s="47">
        <f>IF(B22="",0,IF($B$16="",0,IF($C$16=$N$12,(G22/$G$26),($G$26/G22))))</f>
        <v>0.5</v>
      </c>
      <c r="L34" s="47">
        <f>$K$31*K34</f>
        <v>0.2</v>
      </c>
      <c r="M34" s="77">
        <f>D34+F34+H34+J34+L34</f>
        <v>0.64999999999999991</v>
      </c>
      <c r="N34" s="32"/>
      <c r="O34" s="48"/>
    </row>
    <row r="35" spans="1:15">
      <c r="A35" s="20" t="s">
        <v>33</v>
      </c>
      <c r="B35" s="46" t="str">
        <f>IF(B23="","",B23)</f>
        <v>Robot 5: Low Port, Control Panel, and Climb(Single)</v>
      </c>
      <c r="C35" s="47">
        <f>IF(B23="",0,IF($B$12="",0,IF($C$12=$N$12,(C23/$C$26),($C$26/C23))))</f>
        <v>0.77500000000000002</v>
      </c>
      <c r="D35" s="47">
        <f>$C$31*C35</f>
        <v>0.31000000000000005</v>
      </c>
      <c r="E35" s="47">
        <f>IF(B23="",0,IF($B$13="",0,IF($C$13=$N$12,(D23/$D$26),($D$26/D23))))</f>
        <v>0.6</v>
      </c>
      <c r="F35" s="47">
        <f>$E$31*E35</f>
        <v>0.03</v>
      </c>
      <c r="G35" s="47">
        <f>IF(B23="",0,IF($B$14="",0,IF($C$14=$N$12,(E23/$E$26),($E$26/E23))))</f>
        <v>0.2857142857142857</v>
      </c>
      <c r="H35" s="47">
        <f>$G$31*G35</f>
        <v>1.4285714285714285E-2</v>
      </c>
      <c r="I35" s="47">
        <f>IF(B23="",0,IF($B$15="",0,IF($C$15=$N$12,(F23/$F$26),($F$26/F23))))</f>
        <v>0.42857142857142855</v>
      </c>
      <c r="J35" s="47">
        <f>$I$31*I35</f>
        <v>4.2857142857142858E-2</v>
      </c>
      <c r="K35" s="47">
        <f>IF(B23="",0,IF($B$16="",0,IF($C$16=$N$12,(G23/$G$26),($G$26/G23))))</f>
        <v>1</v>
      </c>
      <c r="L35" s="47">
        <f>$K$31*K35</f>
        <v>0.4</v>
      </c>
      <c r="M35" s="78">
        <f>D35+F35+H35+J35+L35</f>
        <v>0.79714285714285726</v>
      </c>
      <c r="N35" s="32"/>
      <c r="O35" s="48"/>
    </row>
    <row r="36" spans="1:15">
      <c r="A36" s="20" t="s">
        <v>34</v>
      </c>
      <c r="B36" s="46" t="str">
        <f>IF(B24="","",B24)</f>
        <v>Robot X: High Port and Climb(Single)</v>
      </c>
      <c r="C36" s="47">
        <f>IF(B24="",0,IF($B$12="",0,IF($C$12=$N$12,(C24/$C$26),($C$26/C24))))</f>
        <v>0.75</v>
      </c>
      <c r="D36" s="47">
        <f>$C$31*C36</f>
        <v>0.30000000000000004</v>
      </c>
      <c r="E36" s="47">
        <f>IF(B24="",0,IF($B$13="",0,IF($C$13=$N$12,(D24/$D$26),($D$26/D24))))</f>
        <v>0.75</v>
      </c>
      <c r="F36" s="47">
        <f>$E$31*E36</f>
        <v>3.7500000000000006E-2</v>
      </c>
      <c r="G36" s="47">
        <f>IF(B24="",0,IF($B$14="",0,IF($C$14=$N$12,(E24/$E$26),($E$26/E24))))</f>
        <v>0.4</v>
      </c>
      <c r="H36" s="47">
        <f>$G$31*G36</f>
        <v>2.0000000000000004E-2</v>
      </c>
      <c r="I36" s="47">
        <f>IF(B24="",0,IF($B$15="",0,IF($C$15=$N$12,(F24/$F$26),($F$26/F24))))</f>
        <v>0.6</v>
      </c>
      <c r="J36" s="47">
        <f>$I$31*I36</f>
        <v>0.06</v>
      </c>
      <c r="K36" s="47">
        <f>IF(B24="",0,IF($B$16="",0,IF($C$16=$N$12,(G24/$G$26),($G$26/G24))))</f>
        <v>0.75</v>
      </c>
      <c r="L36" s="47">
        <f>$K$31*K36</f>
        <v>0.30000000000000004</v>
      </c>
      <c r="M36" s="78">
        <f>D36+F36+H36+J36+L36</f>
        <v>0.71750000000000003</v>
      </c>
      <c r="N36" s="32"/>
      <c r="O36" s="48"/>
    </row>
    <row r="37" spans="1:15">
      <c r="A37" s="20" t="s">
        <v>35</v>
      </c>
      <c r="B37" s="46" t="str">
        <f>IF(B25="","",B25)</f>
        <v>Robot Z: High Port, Control Panel, and Climb(Single)</v>
      </c>
      <c r="C37" s="47">
        <f>IF(B25="",0,IF($B$12="",0,IF($C$12=$N$12,(C25/$C$26),($C$26/C25))))</f>
        <v>1</v>
      </c>
      <c r="D37" s="47">
        <f>$C$31*C37</f>
        <v>0.4</v>
      </c>
      <c r="E37" s="47">
        <f>IF(B25="",0,IF($B$13="",0,IF($C$13=$N$12,(D25/$D$26),($D$26/D25))))</f>
        <v>0.6</v>
      </c>
      <c r="F37" s="47">
        <f>$E$31*E37</f>
        <v>0.03</v>
      </c>
      <c r="G37" s="47">
        <f>IF(B25="",0,IF($B$14="",0,IF($C$14=$N$12,(E25/$E$26),($E$26/E25))))</f>
        <v>0.22222222222222221</v>
      </c>
      <c r="H37" s="47">
        <f>$G$31*G37</f>
        <v>1.1111111111111112E-2</v>
      </c>
      <c r="I37" s="47">
        <f>IF(B25="",0,IF($B$15="",0,IF($C$15=$N$12,(F25/$F$26),($F$26/F25))))</f>
        <v>0.375</v>
      </c>
      <c r="J37" s="47">
        <f>$I$31*I37</f>
        <v>3.7500000000000006E-2</v>
      </c>
      <c r="K37" s="47">
        <f>IF(B25="",0,IF($B$16="",0,IF($C$16=$N$12,(G25/$G$26),($G$26/G25))))</f>
        <v>1</v>
      </c>
      <c r="L37" s="47">
        <f>$K$31*K37</f>
        <v>0.4</v>
      </c>
      <c r="M37" s="76">
        <f>D37+F37+H37+J37+L37</f>
        <v>0.87861111111111123</v>
      </c>
      <c r="N37" s="32"/>
      <c r="O37" s="48"/>
    </row>
    <row r="38" spans="1:15">
      <c r="A38" s="6"/>
      <c r="B38" s="6"/>
      <c r="C38" s="6"/>
      <c r="D38" s="6"/>
      <c r="E38" s="6"/>
      <c r="F38" s="6"/>
      <c r="G38" s="6"/>
      <c r="H38" s="6"/>
      <c r="I38" s="6"/>
      <c r="J38" s="6"/>
      <c r="K38" s="6"/>
      <c r="L38" s="6"/>
      <c r="M38" s="6"/>
      <c r="N38" s="6"/>
      <c r="O38" s="6"/>
    </row>
    <row r="39" spans="1:15">
      <c r="A39" t="s">
        <v>182</v>
      </c>
    </row>
    <row r="40" spans="1:15">
      <c r="A40" t="s">
        <v>183</v>
      </c>
    </row>
    <row r="41" spans="1:15">
      <c r="A41" t="s">
        <v>184</v>
      </c>
    </row>
    <row r="43" spans="1:15">
      <c r="A43" t="s">
        <v>193</v>
      </c>
    </row>
    <row r="44" spans="1:15">
      <c r="A44" t="s">
        <v>196</v>
      </c>
    </row>
    <row r="45" spans="1:15">
      <c r="A45" t="s">
        <v>197</v>
      </c>
    </row>
    <row r="46" spans="1:15">
      <c r="A46" t="s">
        <v>198</v>
      </c>
    </row>
    <row r="48" spans="1:15">
      <c r="A48" t="s">
        <v>194</v>
      </c>
    </row>
    <row r="49" spans="1:1">
      <c r="A49" t="s">
        <v>195</v>
      </c>
    </row>
  </sheetData>
  <mergeCells count="21">
    <mergeCell ref="I5:J5"/>
    <mergeCell ref="B3:E3"/>
    <mergeCell ref="G3:H3"/>
    <mergeCell ref="B4:E4"/>
    <mergeCell ref="G4:H4"/>
    <mergeCell ref="B5:E5"/>
    <mergeCell ref="C30:D30"/>
    <mergeCell ref="E30:F30"/>
    <mergeCell ref="G30:H30"/>
    <mergeCell ref="I30:J30"/>
    <mergeCell ref="K30:L30"/>
    <mergeCell ref="B6:E6"/>
    <mergeCell ref="B7:E7"/>
    <mergeCell ref="B8:E8"/>
    <mergeCell ref="H9:L9"/>
    <mergeCell ref="H10:L10"/>
    <mergeCell ref="C31:D31"/>
    <mergeCell ref="E31:F31"/>
    <mergeCell ref="G31:H31"/>
    <mergeCell ref="I31:J31"/>
    <mergeCell ref="K31:L31"/>
  </mergeCells>
  <conditionalFormatting sqref="C37">
    <cfRule type="expression" dxfId="11" priority="12">
      <formula>$M37=0</formula>
    </cfRule>
  </conditionalFormatting>
  <conditionalFormatting sqref="D37:M37">
    <cfRule type="expression" dxfId="10" priority="11">
      <formula>$M$37=0</formula>
    </cfRule>
  </conditionalFormatting>
  <conditionalFormatting sqref="C36">
    <cfRule type="expression" dxfId="9" priority="10">
      <formula>$M36=0</formula>
    </cfRule>
  </conditionalFormatting>
  <conditionalFormatting sqref="C35">
    <cfRule type="expression" dxfId="8" priority="9">
      <formula>$M35=0</formula>
    </cfRule>
  </conditionalFormatting>
  <conditionalFormatting sqref="C34">
    <cfRule type="expression" dxfId="7" priority="8">
      <formula>$M34=0</formula>
    </cfRule>
  </conditionalFormatting>
  <conditionalFormatting sqref="C33">
    <cfRule type="expression" dxfId="6" priority="7">
      <formula>$M33=0</formula>
    </cfRule>
  </conditionalFormatting>
  <conditionalFormatting sqref="D36:M36">
    <cfRule type="expression" dxfId="5" priority="6">
      <formula>$M36=0</formula>
    </cfRule>
  </conditionalFormatting>
  <conditionalFormatting sqref="D35:M35">
    <cfRule type="expression" dxfId="4" priority="5">
      <formula>$M35=0</formula>
    </cfRule>
  </conditionalFormatting>
  <conditionalFormatting sqref="D34:M34">
    <cfRule type="expression" dxfId="3" priority="4">
      <formula>$M34=0</formula>
    </cfRule>
  </conditionalFormatting>
  <conditionalFormatting sqref="D33:M33">
    <cfRule type="expression" dxfId="2" priority="3">
      <formula>$M33=0</formula>
    </cfRule>
  </conditionalFormatting>
  <conditionalFormatting sqref="D37:M37">
    <cfRule type="expression" dxfId="1" priority="2">
      <formula>$M37=0</formula>
    </cfRule>
  </conditionalFormatting>
  <conditionalFormatting sqref="M31">
    <cfRule type="cellIs" dxfId="0" priority="1" operator="equal">
      <formula>1</formula>
    </cfRule>
  </conditionalFormatting>
  <dataValidations count="1">
    <dataValidation type="list" allowBlank="1" showInputMessage="1" showErrorMessage="1" sqref="C12:C16">
      <formula1>$N$12:$N$13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Objective (Read First)</vt:lpstr>
      <vt:lpstr>Initial Notes - Cheat Sheet</vt:lpstr>
      <vt:lpstr>Scoring Breakdown</vt:lpstr>
      <vt:lpstr>Robot Scoring Types</vt:lpstr>
      <vt:lpstr>Robot Types - Decision Matrix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2004 Test Drive User</dc:creator>
  <cp:lastModifiedBy>Herman, Carter J C4C USAF USAFA CW/CS39</cp:lastModifiedBy>
  <dcterms:created xsi:type="dcterms:W3CDTF">2017-12-17T21:27:11Z</dcterms:created>
  <dcterms:modified xsi:type="dcterms:W3CDTF">2020-01-06T06:38:57Z</dcterms:modified>
</cp:coreProperties>
</file>